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oumakoto\Desktop\大会案内\"/>
    </mc:Choice>
  </mc:AlternateContent>
  <xr:revisionPtr revIDLastSave="0" documentId="8_{795FACB3-D2FF-4BAA-A4F9-B541CDEBF2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表紙" sheetId="1" r:id="rId1"/>
    <sheet name="貸借対照表" sheetId="2" r:id="rId2"/>
    <sheet name="正味財産増減計算書" sheetId="4" r:id="rId3"/>
    <sheet name="財務諸表注記" sheetId="6" r:id="rId4"/>
    <sheet name="附属明細書" sheetId="11" r:id="rId5"/>
  </sheets>
  <definedNames>
    <definedName name="_xlnm.Print_Area" localSheetId="2">正味財産増減計算書!$A$1:$D$111</definedName>
    <definedName name="_xlnm.Print_Area" localSheetId="1">貸借対照表!$A$1:$J$62</definedName>
    <definedName name="_xlnm.Print_Area" localSheetId="0">表紙!$A$1:$F$39</definedName>
    <definedName name="_xlnm.Print_Area" localSheetId="4">附属明細書!$A$1:$Y$8</definedName>
    <definedName name="_xlnm.Print_Titles" localSheetId="2">正味財産増減計算書!$4:$4</definedName>
    <definedName name="_xlnm.Print_Titles" localSheetId="1">貸借対照表!$5:$5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4" l="1"/>
  <c r="B101" i="4" l="1"/>
  <c r="B51" i="4"/>
  <c r="B29" i="4"/>
  <c r="B49" i="4"/>
  <c r="D56" i="4"/>
  <c r="D50" i="4"/>
  <c r="D51" i="4"/>
  <c r="D52" i="4"/>
  <c r="D60" i="4"/>
  <c r="D61" i="4"/>
  <c r="D62" i="4"/>
  <c r="D63" i="4"/>
  <c r="D64" i="4"/>
  <c r="B59" i="4"/>
  <c r="B26" i="4"/>
  <c r="B15" i="4"/>
  <c r="I16" i="2"/>
  <c r="C17" i="2"/>
  <c r="F51" i="6"/>
  <c r="B40" i="4" l="1"/>
  <c r="D104" i="4"/>
  <c r="D105" i="4"/>
  <c r="D59" i="4" l="1"/>
  <c r="D86" i="4"/>
  <c r="B65" i="4"/>
  <c r="I14" i="2"/>
  <c r="F43" i="6" l="1"/>
  <c r="J43" i="6"/>
  <c r="H30" i="6"/>
  <c r="F30" i="6"/>
  <c r="D30" i="6"/>
  <c r="J29" i="6"/>
  <c r="D42" i="6" s="1"/>
  <c r="J26" i="6"/>
  <c r="D39" i="6" s="1"/>
  <c r="H39" i="6" s="1"/>
  <c r="J25" i="6"/>
  <c r="D38" i="6" s="1"/>
  <c r="H38" i="6" s="1"/>
  <c r="F52" i="6"/>
  <c r="D52" i="6"/>
  <c r="H51" i="6"/>
  <c r="H52" i="6" s="1"/>
  <c r="H43" i="6" l="1"/>
  <c r="D43" i="6"/>
  <c r="J30" i="6"/>
  <c r="I56" i="2" l="1"/>
  <c r="I53" i="2"/>
  <c r="I54" i="2" s="1"/>
  <c r="C54" i="2"/>
  <c r="I43" i="2"/>
  <c r="I44" i="2"/>
  <c r="D41" i="4" l="1"/>
  <c r="I31" i="2" l="1"/>
  <c r="I24" i="2"/>
  <c r="C45" i="2" l="1"/>
  <c r="D74" i="4"/>
  <c r="B66" i="4"/>
  <c r="B17" i="4"/>
  <c r="B12" i="4"/>
  <c r="C25" i="2" l="1"/>
  <c r="I25" i="2" s="1"/>
  <c r="D54" i="4" l="1"/>
  <c r="D28" i="4"/>
  <c r="D11" i="4"/>
  <c r="B10" i="4"/>
  <c r="D10" i="4" s="1"/>
  <c r="I8" i="2"/>
  <c r="I17" i="2"/>
  <c r="I15" i="2"/>
  <c r="D69" i="4"/>
  <c r="D70" i="4"/>
  <c r="I40" i="2"/>
  <c r="D20" i="4"/>
  <c r="D21" i="4"/>
  <c r="B107" i="4"/>
  <c r="D107" i="4" s="1"/>
  <c r="I59" i="2"/>
  <c r="C49" i="2"/>
  <c r="I49" i="2" s="1"/>
  <c r="I39" i="2"/>
  <c r="I41" i="2"/>
  <c r="I42" i="2"/>
  <c r="C34" i="2"/>
  <c r="I28" i="2"/>
  <c r="I29" i="2"/>
  <c r="I30" i="2"/>
  <c r="I32" i="2"/>
  <c r="I33" i="2"/>
  <c r="I27" i="2"/>
  <c r="C22" i="2"/>
  <c r="I21" i="2"/>
  <c r="I9" i="2"/>
  <c r="I10" i="2"/>
  <c r="I11" i="2"/>
  <c r="I12" i="2"/>
  <c r="I13" i="2"/>
  <c r="I60" i="2"/>
  <c r="D14" i="4"/>
  <c r="D24" i="4"/>
  <c r="D37" i="4"/>
  <c r="D48" i="4"/>
  <c r="D49" i="4"/>
  <c r="D55" i="4"/>
  <c r="D57" i="4"/>
  <c r="D58" i="4"/>
  <c r="D68" i="4"/>
  <c r="D71" i="4"/>
  <c r="D73" i="4"/>
  <c r="D77" i="4"/>
  <c r="D79" i="4"/>
  <c r="D81" i="4"/>
  <c r="D83" i="4"/>
  <c r="D89" i="4"/>
  <c r="D99" i="4"/>
  <c r="D78" i="4"/>
  <c r="D72" i="4"/>
  <c r="D80" i="4"/>
  <c r="D82" i="4"/>
  <c r="D42" i="4"/>
  <c r="D75" i="4"/>
  <c r="D53" i="4"/>
  <c r="D85" i="4"/>
  <c r="D90" i="4"/>
  <c r="D106" i="4"/>
  <c r="D96" i="4"/>
  <c r="D94" i="4"/>
  <c r="B97" i="4"/>
  <c r="D97" i="4" s="1"/>
  <c r="D44" i="4"/>
  <c r="D45" i="4"/>
  <c r="B8" i="4"/>
  <c r="D43" i="4"/>
  <c r="D84" i="4"/>
  <c r="C35" i="2" l="1"/>
  <c r="C36" i="2" s="1"/>
  <c r="D9" i="4"/>
  <c r="D66" i="4"/>
  <c r="I22" i="2"/>
  <c r="D101" i="4"/>
  <c r="D46" i="4"/>
  <c r="B35" i="4"/>
  <c r="D35" i="4" s="1"/>
  <c r="I34" i="2"/>
  <c r="D76" i="4"/>
  <c r="B33" i="4"/>
  <c r="D33" i="4" s="1"/>
  <c r="D34" i="4"/>
  <c r="D22" i="4"/>
  <c r="D26" i="4"/>
  <c r="D15" i="4"/>
  <c r="B23" i="4"/>
  <c r="D18" i="4"/>
  <c r="I45" i="2"/>
  <c r="D67" i="4"/>
  <c r="C50" i="2"/>
  <c r="D47" i="4"/>
  <c r="D8" i="4"/>
  <c r="D36" i="4"/>
  <c r="D13" i="4"/>
  <c r="D25" i="4"/>
  <c r="D27" i="4"/>
  <c r="D19" i="4"/>
  <c r="C58" i="2" l="1"/>
  <c r="D65" i="4"/>
  <c r="D23" i="4"/>
  <c r="B16" i="4"/>
  <c r="I50" i="2"/>
  <c r="I35" i="2"/>
  <c r="I36" i="2"/>
  <c r="D12" i="4"/>
  <c r="D32" i="4"/>
  <c r="B31" i="4"/>
  <c r="D31" i="4" s="1"/>
  <c r="D30" i="4"/>
  <c r="D29" i="4"/>
  <c r="C62" i="2" l="1"/>
  <c r="I62" i="2" s="1"/>
  <c r="C61" i="2"/>
  <c r="B38" i="4"/>
  <c r="I58" i="2"/>
  <c r="I61" i="2"/>
  <c r="D17" i="4"/>
  <c r="B87" i="4"/>
  <c r="D40" i="4"/>
  <c r="D87" i="4" l="1"/>
  <c r="B88" i="4"/>
  <c r="B91" i="4" s="1"/>
  <c r="D16" i="4"/>
  <c r="D38" i="4" l="1"/>
  <c r="D88" i="4" l="1"/>
  <c r="B98" i="4"/>
  <c r="B100" i="4" s="1"/>
  <c r="B102" i="4" s="1"/>
  <c r="B108" i="4" s="1"/>
  <c r="D91" i="4" l="1"/>
  <c r="D98" i="4" l="1"/>
  <c r="D100" i="4" l="1"/>
  <c r="D108" i="4" l="1"/>
  <c r="D102" i="4"/>
</calcChain>
</file>

<file path=xl/sharedStrings.xml><?xml version="1.0" encoding="utf-8"?>
<sst xmlns="http://schemas.openxmlformats.org/spreadsheetml/2006/main" count="347" uniqueCount="224">
  <si>
    <t xml:space="preserve"> </t>
  </si>
  <si>
    <t>　　　負債及び正味財産合計</t>
  </si>
  <si>
    <t>　　　正味財産合計</t>
  </si>
  <si>
    <t>）</t>
    <phoneticPr fontId="7"/>
  </si>
  <si>
    <t>（</t>
    <phoneticPr fontId="7"/>
  </si>
  <si>
    <t>)</t>
  </si>
  <si>
    <t>(</t>
  </si>
  <si>
    <t>　　　　（うち特定資産への充当額）</t>
  </si>
  <si>
    <t>　　　　（うち基本財産への充当額）</t>
  </si>
  <si>
    <t>　　　一般正味財産合計</t>
    <rPh sb="3" eb="5">
      <t>イッパン</t>
    </rPh>
    <phoneticPr fontId="7"/>
  </si>
  <si>
    <t>　２．一般正味財産</t>
  </si>
  <si>
    <t>　　　指定正味財産合計</t>
  </si>
  <si>
    <t>　１．指定正味財産</t>
  </si>
  <si>
    <t>Ⅲ　正味財産の部</t>
  </si>
  <si>
    <t>　　　負債合計</t>
  </si>
  <si>
    <t>　　　固定負債合計</t>
  </si>
  <si>
    <t>　 　　　退職給付引当金</t>
    <phoneticPr fontId="7"/>
  </si>
  <si>
    <t>　 　　　役員退職慰労引当金</t>
    <rPh sb="5" eb="7">
      <t>ヤクイン</t>
    </rPh>
    <rPh sb="9" eb="11">
      <t>イロウ</t>
    </rPh>
    <phoneticPr fontId="7"/>
  </si>
  <si>
    <t>　２．固定負債</t>
  </si>
  <si>
    <t>　　　流動負債合計</t>
  </si>
  <si>
    <t xml:space="preserve"> 　　　　仮受金</t>
    <rPh sb="5" eb="7">
      <t>カリウケ</t>
    </rPh>
    <rPh sb="7" eb="8">
      <t>キン</t>
    </rPh>
    <phoneticPr fontId="4"/>
  </si>
  <si>
    <t xml:space="preserve"> 　　　　預り金</t>
    <phoneticPr fontId="7"/>
  </si>
  <si>
    <t xml:space="preserve"> 　　　　前受会費</t>
    <rPh sb="7" eb="9">
      <t>カイヒ</t>
    </rPh>
    <phoneticPr fontId="7"/>
  </si>
  <si>
    <t>　１．流動負債</t>
  </si>
  <si>
    <t>Ⅱ　負債の部</t>
  </si>
  <si>
    <t>　　　資産合計</t>
  </si>
  <si>
    <t>　　　固定資産合計</t>
  </si>
  <si>
    <t xml:space="preserve"> 　　　その他固定資産合計</t>
    <phoneticPr fontId="7"/>
  </si>
  <si>
    <t xml:space="preserve">         ソフトウエア</t>
    <phoneticPr fontId="7"/>
  </si>
  <si>
    <t xml:space="preserve">         保証金</t>
    <phoneticPr fontId="7"/>
  </si>
  <si>
    <t xml:space="preserve">         電話加入権</t>
    <phoneticPr fontId="7"/>
  </si>
  <si>
    <t xml:space="preserve">         車両運搬具</t>
    <rPh sb="9" eb="11">
      <t>シャリョウ</t>
    </rPh>
    <rPh sb="11" eb="13">
      <t>ウンパン</t>
    </rPh>
    <rPh sb="13" eb="14">
      <t>グ</t>
    </rPh>
    <phoneticPr fontId="4"/>
  </si>
  <si>
    <t xml:space="preserve">         什器備品</t>
    <phoneticPr fontId="7"/>
  </si>
  <si>
    <t xml:space="preserve">         建物付属設備</t>
    <rPh sb="9" eb="11">
      <t>タテモノ</t>
    </rPh>
    <rPh sb="11" eb="13">
      <t>フゾク</t>
    </rPh>
    <rPh sb="13" eb="15">
      <t>セツビ</t>
    </rPh>
    <phoneticPr fontId="4"/>
  </si>
  <si>
    <t>　２．固定資産</t>
  </si>
  <si>
    <t>　　　流動資産合計</t>
  </si>
  <si>
    <t>　　 　　立替金</t>
    <phoneticPr fontId="7"/>
  </si>
  <si>
    <t>　　　　 仮払金</t>
    <rPh sb="5" eb="7">
      <t>カリバラ</t>
    </rPh>
    <rPh sb="7" eb="8">
      <t>キン</t>
    </rPh>
    <phoneticPr fontId="4"/>
  </si>
  <si>
    <t>　　　　 前払費用</t>
    <rPh sb="7" eb="9">
      <t>ヒヨウ</t>
    </rPh>
    <phoneticPr fontId="7"/>
  </si>
  <si>
    <t>　　　　 未収金</t>
    <phoneticPr fontId="7"/>
  </si>
  <si>
    <t>　　　　 未収会費</t>
    <rPh sb="5" eb="7">
      <t>ミシュウ</t>
    </rPh>
    <rPh sb="7" eb="9">
      <t>カイヒ</t>
    </rPh>
    <phoneticPr fontId="4"/>
  </si>
  <si>
    <t>　　　　 現金預金</t>
    <phoneticPr fontId="7"/>
  </si>
  <si>
    <t>　１．流動資産</t>
  </si>
  <si>
    <t>Ⅰ　資産の部</t>
  </si>
  <si>
    <t>増減</t>
    <rPh sb="0" eb="1">
      <t>ゾウ</t>
    </rPh>
    <rPh sb="1" eb="2">
      <t>ゲン</t>
    </rPh>
    <phoneticPr fontId="7"/>
  </si>
  <si>
    <t>前年度</t>
    <rPh sb="0" eb="1">
      <t>マエ</t>
    </rPh>
    <rPh sb="1" eb="3">
      <t>ネンド</t>
    </rPh>
    <phoneticPr fontId="7"/>
  </si>
  <si>
    <t>当年度</t>
    <rPh sb="0" eb="1">
      <t>トウ</t>
    </rPh>
    <rPh sb="1" eb="3">
      <t>ネンド</t>
    </rPh>
    <phoneticPr fontId="7"/>
  </si>
  <si>
    <t>科目</t>
    <rPh sb="0" eb="1">
      <t>カ</t>
    </rPh>
    <rPh sb="1" eb="2">
      <t>メ</t>
    </rPh>
    <phoneticPr fontId="7"/>
  </si>
  <si>
    <t>Ⅲ　正味財産期末残高</t>
  </si>
  <si>
    <t>　　　　　　　　　　指定正味財産期末残高</t>
  </si>
  <si>
    <t>　　　　　　　　　　指定正味財産期首残高</t>
  </si>
  <si>
    <t>　　　　　　　　　　当期指定正味財産増減額</t>
  </si>
  <si>
    <t>Ⅱ　指定正味財産増減の部</t>
  </si>
  <si>
    <t>　　　　　　　　　　一般正味財産期末残高</t>
  </si>
  <si>
    <t>　　　　　　　　　　一般正味財産期首残高</t>
  </si>
  <si>
    <t>　　　　　　　　　　当期一般正味財産増減額</t>
    <phoneticPr fontId="7"/>
  </si>
  <si>
    <t>　　　　　　　　　　法人税等</t>
    <phoneticPr fontId="7"/>
  </si>
  <si>
    <t>　　　　　　　　　　税引前一般正味財産増減額</t>
    <phoneticPr fontId="7"/>
  </si>
  <si>
    <t>　　　　　　　　　　当期経常外増減額</t>
  </si>
  <si>
    <t>　　　　　　　　　経常外費用計</t>
  </si>
  <si>
    <t>　(2) 経常外費用</t>
  </si>
  <si>
    <t>　　　　　　　　　経常外収益計</t>
  </si>
  <si>
    <t xml:space="preserve">  (1) 経常外収益</t>
  </si>
  <si>
    <t xml:space="preserve"> ２．経常外増減の部</t>
  </si>
  <si>
    <t>　　　　　　　　　　当期経常増減額</t>
  </si>
  <si>
    <t>　　　　　　　　　　評価損益計</t>
  </si>
  <si>
    <t>　　　　　　　　　　特定資産評価損益等</t>
  </si>
  <si>
    <t>　　　　　　　　　　評価損益等調整前当期経常増減額</t>
    <rPh sb="23" eb="24">
      <t>ゲン</t>
    </rPh>
    <rPh sb="24" eb="25">
      <t>ガク</t>
    </rPh>
    <phoneticPr fontId="7"/>
  </si>
  <si>
    <t>　　　　　　　　　経常費用計</t>
  </si>
  <si>
    <t>　　　　　人件費</t>
  </si>
  <si>
    <t>　　② 管理費</t>
  </si>
  <si>
    <t>　　　　　　雑費</t>
  </si>
  <si>
    <t>　　　　　　支払手数料</t>
    <rPh sb="6" eb="8">
      <t>シハラ</t>
    </rPh>
    <rPh sb="8" eb="11">
      <t>テスウリョウ</t>
    </rPh>
    <phoneticPr fontId="7"/>
  </si>
  <si>
    <t>　　　　　　消耗品費</t>
  </si>
  <si>
    <t>　　　　　　通信運搬費</t>
  </si>
  <si>
    <t>　　　　　　旅費交通費</t>
  </si>
  <si>
    <t>　　① 事業費</t>
  </si>
  <si>
    <t xml:space="preserve">  (2) 経常費用</t>
  </si>
  <si>
    <t>　　　　　賛助会員受取会費</t>
    <rPh sb="5" eb="7">
      <t>サンジョ</t>
    </rPh>
    <rPh sb="7" eb="9">
      <t>カイイン</t>
    </rPh>
    <rPh sb="9" eb="11">
      <t>ウケトリ</t>
    </rPh>
    <rPh sb="11" eb="13">
      <t>カイヒ</t>
    </rPh>
    <phoneticPr fontId="7"/>
  </si>
  <si>
    <t>　　　　　正会員受取会費</t>
    <rPh sb="5" eb="8">
      <t>セイカイイン</t>
    </rPh>
    <phoneticPr fontId="7"/>
  </si>
  <si>
    <t xml:space="preserve">  (1) 経常収益</t>
  </si>
  <si>
    <t xml:space="preserve"> １．経常増減の部</t>
  </si>
  <si>
    <t>Ⅰ　一般正味財産増減の部</t>
  </si>
  <si>
    <t>前年度</t>
    <rPh sb="0" eb="3">
      <t>ゼンネンド</t>
    </rPh>
    <phoneticPr fontId="7"/>
  </si>
  <si>
    <t>（単位：円）</t>
    <rPh sb="1" eb="3">
      <t>タンイ</t>
    </rPh>
    <rPh sb="4" eb="5">
      <t>エン</t>
    </rPh>
    <phoneticPr fontId="7"/>
  </si>
  <si>
    <t>正味財産増減計算書</t>
    <rPh sb="0" eb="2">
      <t>ショウミ</t>
    </rPh>
    <rPh sb="2" eb="4">
      <t>ザイサン</t>
    </rPh>
    <rPh sb="4" eb="6">
      <t>ゾウゲン</t>
    </rPh>
    <rPh sb="6" eb="9">
      <t>ケイサンショ</t>
    </rPh>
    <phoneticPr fontId="7"/>
  </si>
  <si>
    <t xml:space="preserve">   消費税等の会計処理は税込方式によっている。</t>
    <rPh sb="3" eb="6">
      <t>ショウヒゼイ</t>
    </rPh>
    <rPh sb="6" eb="7">
      <t>トウ</t>
    </rPh>
    <rPh sb="8" eb="10">
      <t>カイケイ</t>
    </rPh>
    <rPh sb="10" eb="12">
      <t>ショリ</t>
    </rPh>
    <rPh sb="13" eb="15">
      <t>ゼイコミ</t>
    </rPh>
    <rPh sb="15" eb="17">
      <t>ホウシキ</t>
    </rPh>
    <phoneticPr fontId="7"/>
  </si>
  <si>
    <t>１　重要な会計方針</t>
    <rPh sb="2" eb="4">
      <t>ジュウヨウ</t>
    </rPh>
    <rPh sb="5" eb="7">
      <t>カイケイ</t>
    </rPh>
    <rPh sb="7" eb="9">
      <t>ホウシン</t>
    </rPh>
    <phoneticPr fontId="7"/>
  </si>
  <si>
    <t>　委員会）に基づく会計処理を行っている。</t>
    <phoneticPr fontId="7"/>
  </si>
  <si>
    <t>　　本決算は、公益法人会計基準について（平成２０年４月１１日　平成２１年１０月１６日改正　内閣府公益認定等</t>
    <rPh sb="2" eb="3">
      <t>ホン</t>
    </rPh>
    <rPh sb="3" eb="4">
      <t>ケツ</t>
    </rPh>
    <rPh sb="4" eb="5">
      <t>サン</t>
    </rPh>
    <rPh sb="31" eb="33">
      <t>ヘイセイ</t>
    </rPh>
    <rPh sb="35" eb="36">
      <t>ネン</t>
    </rPh>
    <rPh sb="38" eb="39">
      <t>ガツ</t>
    </rPh>
    <rPh sb="41" eb="42">
      <t>ニチ</t>
    </rPh>
    <rPh sb="42" eb="44">
      <t>カイセイ</t>
    </rPh>
    <phoneticPr fontId="7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</si>
  <si>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7"/>
  </si>
  <si>
    <t>　　　　　受取利息</t>
    <rPh sb="5" eb="7">
      <t>ウケトリ</t>
    </rPh>
    <rPh sb="7" eb="9">
      <t>リソク</t>
    </rPh>
    <phoneticPr fontId="7"/>
  </si>
  <si>
    <t>　　　　　雑収益</t>
    <phoneticPr fontId="7"/>
  </si>
  <si>
    <t>　　　　　　　役員報酬　　</t>
  </si>
  <si>
    <t>　　　　　　  給与手当</t>
  </si>
  <si>
    <t>　　　　　　　法定福利費 　　</t>
  </si>
  <si>
    <t>　 　　　基本財産</t>
    <rPh sb="5" eb="7">
      <t>キホン</t>
    </rPh>
    <rPh sb="7" eb="9">
      <t>ザイサン</t>
    </rPh>
    <phoneticPr fontId="7"/>
  </si>
  <si>
    <t>　　(1) 基本財産</t>
    <rPh sb="6" eb="8">
      <t>キホン</t>
    </rPh>
    <rPh sb="8" eb="10">
      <t>ザイサン</t>
    </rPh>
    <phoneticPr fontId="7"/>
  </si>
  <si>
    <t>　　　　　准会員受取会費</t>
    <rPh sb="5" eb="6">
      <t>ジュン</t>
    </rPh>
    <rPh sb="6" eb="8">
      <t>カイイン</t>
    </rPh>
    <rPh sb="8" eb="10">
      <t>ウケトリ</t>
    </rPh>
    <rPh sb="10" eb="12">
      <t>カイヒ</t>
    </rPh>
    <phoneticPr fontId="7"/>
  </si>
  <si>
    <t>　　　　　受取寄附金</t>
    <rPh sb="7" eb="10">
      <t>キフキン</t>
    </rPh>
    <phoneticPr fontId="7"/>
  </si>
  <si>
    <t>　　　　　講習会開催事業収益</t>
    <rPh sb="5" eb="8">
      <t>コウシュウカイ</t>
    </rPh>
    <rPh sb="8" eb="10">
      <t>カイサイ</t>
    </rPh>
    <rPh sb="10" eb="12">
      <t>ジギョウ</t>
    </rPh>
    <rPh sb="12" eb="14">
      <t>シュウエキ</t>
    </rPh>
    <phoneticPr fontId="7"/>
  </si>
  <si>
    <t>　　　　　大会開催事業収益</t>
    <rPh sb="5" eb="7">
      <t>タイカイ</t>
    </rPh>
    <rPh sb="7" eb="9">
      <t>カイサイ</t>
    </rPh>
    <rPh sb="9" eb="11">
      <t>ジギョウ</t>
    </rPh>
    <rPh sb="11" eb="13">
      <t>シュウエキ</t>
    </rPh>
    <phoneticPr fontId="7"/>
  </si>
  <si>
    <t>　　　　　受取段位料</t>
    <rPh sb="5" eb="7">
      <t>ウケトリ</t>
    </rPh>
    <rPh sb="7" eb="9">
      <t>ダンイ</t>
    </rPh>
    <rPh sb="9" eb="10">
      <t>リョウ</t>
    </rPh>
    <phoneticPr fontId="7"/>
  </si>
  <si>
    <t>　　　　　　読手講習会</t>
    <rPh sb="6" eb="7">
      <t>ヨ</t>
    </rPh>
    <rPh sb="7" eb="8">
      <t>テ</t>
    </rPh>
    <rPh sb="8" eb="11">
      <t>コウシュウカイ</t>
    </rPh>
    <phoneticPr fontId="7"/>
  </si>
  <si>
    <t>　　　　　　名人戦・クイーン戦</t>
    <rPh sb="6" eb="8">
      <t>メイジン</t>
    </rPh>
    <rPh sb="8" eb="9">
      <t>セン</t>
    </rPh>
    <rPh sb="14" eb="15">
      <t>セン</t>
    </rPh>
    <phoneticPr fontId="7"/>
  </si>
  <si>
    <t>　　　　　　全日本選手権</t>
    <rPh sb="6" eb="9">
      <t>ゼンニホン</t>
    </rPh>
    <rPh sb="9" eb="12">
      <t>センシュケン</t>
    </rPh>
    <phoneticPr fontId="7"/>
  </si>
  <si>
    <t>　　　　　　女流選手権</t>
    <rPh sb="6" eb="8">
      <t>ジョリュウ</t>
    </rPh>
    <rPh sb="8" eb="11">
      <t>センシュケン</t>
    </rPh>
    <phoneticPr fontId="7"/>
  </si>
  <si>
    <t>　　　　　　選抜大会</t>
    <rPh sb="6" eb="8">
      <t>センバツ</t>
    </rPh>
    <rPh sb="8" eb="10">
      <t>タイカイ</t>
    </rPh>
    <phoneticPr fontId="7"/>
  </si>
  <si>
    <t>　　　　　　その他大会</t>
    <rPh sb="8" eb="9">
      <t>タ</t>
    </rPh>
    <rPh sb="9" eb="11">
      <t>タイカイ</t>
    </rPh>
    <phoneticPr fontId="7"/>
  </si>
  <si>
    <t>　　　　　　会議費</t>
    <rPh sb="6" eb="9">
      <t>カイギヒ</t>
    </rPh>
    <phoneticPr fontId="7"/>
  </si>
  <si>
    <t>　　　　　　会場費</t>
    <rPh sb="6" eb="8">
      <t>カイジョウ</t>
    </rPh>
    <rPh sb="8" eb="9">
      <t>ヒ</t>
    </rPh>
    <phoneticPr fontId="7"/>
  </si>
  <si>
    <t>　　　　　　広報費</t>
    <rPh sb="6" eb="8">
      <t>コウホウ</t>
    </rPh>
    <rPh sb="8" eb="9">
      <t>ヒ</t>
    </rPh>
    <phoneticPr fontId="7"/>
  </si>
  <si>
    <t>　　　　　　副賞費</t>
    <rPh sb="6" eb="8">
      <t>フクショウ</t>
    </rPh>
    <rPh sb="8" eb="9">
      <t>ヒ</t>
    </rPh>
    <phoneticPr fontId="7"/>
  </si>
  <si>
    <t>　　　　　　印刷製本費</t>
    <rPh sb="6" eb="8">
      <t>インサツ</t>
    </rPh>
    <rPh sb="8" eb="10">
      <t>セイホン</t>
    </rPh>
    <rPh sb="10" eb="11">
      <t>ヒ</t>
    </rPh>
    <phoneticPr fontId="7"/>
  </si>
  <si>
    <t>　　　　　　広告費</t>
    <rPh sb="6" eb="8">
      <t>コウコク</t>
    </rPh>
    <rPh sb="8" eb="9">
      <t>ヒ</t>
    </rPh>
    <phoneticPr fontId="7"/>
  </si>
  <si>
    <t>　　　　　　記録費</t>
    <rPh sb="6" eb="8">
      <t>キロク</t>
    </rPh>
    <rPh sb="8" eb="9">
      <t>ヒ</t>
    </rPh>
    <phoneticPr fontId="7"/>
  </si>
  <si>
    <t>　　　　　　調査研究費</t>
    <rPh sb="6" eb="8">
      <t>チョウサ</t>
    </rPh>
    <rPh sb="8" eb="10">
      <t>ケンキュウ</t>
    </rPh>
    <rPh sb="10" eb="11">
      <t>ヒ</t>
    </rPh>
    <phoneticPr fontId="7"/>
  </si>
  <si>
    <t>　　　　　　段位制度経費</t>
    <rPh sb="6" eb="8">
      <t>ダンイ</t>
    </rPh>
    <rPh sb="8" eb="10">
      <t>セイド</t>
    </rPh>
    <rPh sb="10" eb="12">
      <t>ケイヒ</t>
    </rPh>
    <phoneticPr fontId="7"/>
  </si>
  <si>
    <t>２　引当金の明細</t>
    <rPh sb="2" eb="4">
      <t>ヒキアテ</t>
    </rPh>
    <rPh sb="4" eb="5">
      <t>キン</t>
    </rPh>
    <rPh sb="6" eb="8">
      <t>メイサイ</t>
    </rPh>
    <phoneticPr fontId="7"/>
  </si>
  <si>
    <t>１　重要な固定資産の明細</t>
    <rPh sb="2" eb="4">
      <t>ジュウヨウ</t>
    </rPh>
    <rPh sb="5" eb="7">
      <t>コテイ</t>
    </rPh>
    <rPh sb="7" eb="9">
      <t>シサン</t>
    </rPh>
    <rPh sb="10" eb="12">
      <t>メイサイ</t>
    </rPh>
    <phoneticPr fontId="7"/>
  </si>
  <si>
    <t>附属明細書</t>
    <rPh sb="0" eb="2">
      <t>フゾク</t>
    </rPh>
    <rPh sb="2" eb="5">
      <t>メイサイショ</t>
    </rPh>
    <phoneticPr fontId="7"/>
  </si>
  <si>
    <t>一般社団法人　全日本かるた協会</t>
    <rPh sb="0" eb="2">
      <t>イッパン</t>
    </rPh>
    <rPh sb="2" eb="4">
      <t>シャダン</t>
    </rPh>
    <rPh sb="4" eb="6">
      <t>ホウジン</t>
    </rPh>
    <rPh sb="7" eb="10">
      <t>ゼンニホン</t>
    </rPh>
    <rPh sb="13" eb="15">
      <t>キョウカイ</t>
    </rPh>
    <phoneticPr fontId="3"/>
  </si>
  <si>
    <t>東京都文京区大塚４丁目３９番１２号</t>
    <rPh sb="0" eb="3">
      <t>トウキョウト</t>
    </rPh>
    <rPh sb="3" eb="5">
      <t>ブンキョウ</t>
    </rPh>
    <rPh sb="5" eb="6">
      <t>ク</t>
    </rPh>
    <rPh sb="6" eb="8">
      <t>オオツカ</t>
    </rPh>
    <rPh sb="9" eb="11">
      <t>チョウメ</t>
    </rPh>
    <rPh sb="13" eb="14">
      <t>バン</t>
    </rPh>
    <rPh sb="16" eb="17">
      <t>ゴウ</t>
    </rPh>
    <phoneticPr fontId="3"/>
  </si>
  <si>
    <t>　　　　　　　福利厚生費</t>
    <rPh sb="7" eb="9">
      <t>フクリ</t>
    </rPh>
    <rPh sb="9" eb="12">
      <t>コウセイヒ</t>
    </rPh>
    <phoneticPr fontId="7"/>
  </si>
  <si>
    <t xml:space="preserve">            受取段位料</t>
    <rPh sb="12" eb="14">
      <t>ウケトリ</t>
    </rPh>
    <rPh sb="14" eb="16">
      <t>ダンイ</t>
    </rPh>
    <rPh sb="16" eb="17">
      <t>リョウ</t>
    </rPh>
    <phoneticPr fontId="7"/>
  </si>
  <si>
    <t>　　① 基本財産運用益</t>
    <rPh sb="4" eb="6">
      <t>キホン</t>
    </rPh>
    <rPh sb="6" eb="8">
      <t>ザイサン</t>
    </rPh>
    <phoneticPr fontId="7"/>
  </si>
  <si>
    <t>　　③ 事業収益</t>
    <phoneticPr fontId="7"/>
  </si>
  <si>
    <t>　　　　　基本財産受取利息</t>
    <rPh sb="5" eb="7">
      <t>キホン</t>
    </rPh>
    <rPh sb="7" eb="9">
      <t>ザイサン</t>
    </rPh>
    <rPh sb="9" eb="11">
      <t>ウケトリ</t>
    </rPh>
    <rPh sb="11" eb="13">
      <t>リソク</t>
    </rPh>
    <phoneticPr fontId="7"/>
  </si>
  <si>
    <t>該当なし。</t>
    <rPh sb="0" eb="2">
      <t>ガイトウ</t>
    </rPh>
    <phoneticPr fontId="7"/>
  </si>
  <si>
    <t>　　　　　　審判講習会</t>
    <rPh sb="6" eb="8">
      <t>シンパン</t>
    </rPh>
    <rPh sb="8" eb="11">
      <t>コウシュウカイ</t>
    </rPh>
    <phoneticPr fontId="7"/>
  </si>
  <si>
    <t>　　　　　　什器備品費</t>
    <rPh sb="6" eb="8">
      <t>ジュウキ</t>
    </rPh>
    <rPh sb="8" eb="10">
      <t>ビヒン</t>
    </rPh>
    <rPh sb="10" eb="11">
      <t>ヒ</t>
    </rPh>
    <phoneticPr fontId="7"/>
  </si>
  <si>
    <t>　　　　　　賃借料</t>
    <rPh sb="6" eb="9">
      <t>チンシャクリョウ</t>
    </rPh>
    <phoneticPr fontId="7"/>
  </si>
  <si>
    <t>　　　　 前払金</t>
    <rPh sb="5" eb="7">
      <t>マエバラ</t>
    </rPh>
    <rPh sb="7" eb="8">
      <t>キン</t>
    </rPh>
    <phoneticPr fontId="7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</si>
  <si>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7"/>
  </si>
  <si>
    <t>(単位：円)</t>
    <rPh sb="1" eb="3">
      <t>タンイ</t>
    </rPh>
    <rPh sb="4" eb="5">
      <t>エン</t>
    </rPh>
    <phoneticPr fontId="7"/>
  </si>
  <si>
    <t>　　② 受取入会金</t>
    <rPh sb="4" eb="6">
      <t>ウケトリ</t>
    </rPh>
    <rPh sb="6" eb="9">
      <t>ニュウカイキン</t>
    </rPh>
    <phoneticPr fontId="7"/>
  </si>
  <si>
    <t>　　　　　正会員受取入会金</t>
    <rPh sb="5" eb="8">
      <t>セイカイイン</t>
    </rPh>
    <rPh sb="8" eb="10">
      <t>ウケトリ</t>
    </rPh>
    <rPh sb="10" eb="13">
      <t>ニュウカイキン</t>
    </rPh>
    <phoneticPr fontId="7"/>
  </si>
  <si>
    <t>　　⑥ 受取寄付金</t>
    <rPh sb="4" eb="6">
      <t>ウケトリ</t>
    </rPh>
    <rPh sb="6" eb="9">
      <t>キフキン</t>
    </rPh>
    <phoneticPr fontId="7"/>
  </si>
  <si>
    <t>　　　　　その他</t>
    <rPh sb="7" eb="8">
      <t>タ</t>
    </rPh>
    <phoneticPr fontId="7"/>
  </si>
  <si>
    <t>　　　　　受取負担金</t>
    <rPh sb="7" eb="10">
      <t>フタンキン</t>
    </rPh>
    <phoneticPr fontId="7"/>
  </si>
  <si>
    <t>　　　　　　　　　経常収益計</t>
    <phoneticPr fontId="7"/>
  </si>
  <si>
    <t>）</t>
    <phoneticPr fontId="7"/>
  </si>
  <si>
    <t>　　② 受取会費</t>
    <phoneticPr fontId="7"/>
  </si>
  <si>
    <t>　　⑤　受取負担金</t>
    <rPh sb="4" eb="6">
      <t>ウケトリ</t>
    </rPh>
    <rPh sb="6" eb="9">
      <t>フタンキン</t>
    </rPh>
    <phoneticPr fontId="7"/>
  </si>
  <si>
    <t>　　⑦ 雑収益</t>
    <phoneticPr fontId="7"/>
  </si>
  <si>
    <t>　　　　　　租税公課</t>
    <rPh sb="6" eb="8">
      <t>ソゼイ</t>
    </rPh>
    <rPh sb="8" eb="10">
      <t>コウカ</t>
    </rPh>
    <phoneticPr fontId="7"/>
  </si>
  <si>
    <t>　　(2)特定資産</t>
    <rPh sb="5" eb="7">
      <t>トクテイ</t>
    </rPh>
    <rPh sb="7" eb="9">
      <t>シサン</t>
    </rPh>
    <phoneticPr fontId="7"/>
  </si>
  <si>
    <t>　　(3) その他固定資産</t>
    <phoneticPr fontId="7"/>
  </si>
  <si>
    <t>　　  　基本資産合計</t>
    <rPh sb="5" eb="7">
      <t>キホン</t>
    </rPh>
    <phoneticPr fontId="7"/>
  </si>
  <si>
    <t>　　④　受取協賛金</t>
    <rPh sb="4" eb="6">
      <t>ウケトリ</t>
    </rPh>
    <rPh sb="6" eb="9">
      <t>キョウサンキン</t>
    </rPh>
    <phoneticPr fontId="7"/>
  </si>
  <si>
    <t>　　　　　受取協賛金</t>
    <rPh sb="5" eb="7">
      <t>ウケトリ</t>
    </rPh>
    <rPh sb="7" eb="10">
      <t>キョウサンキン</t>
    </rPh>
    <phoneticPr fontId="7"/>
  </si>
  <si>
    <t>　　　　 ソフトウェア</t>
    <phoneticPr fontId="7"/>
  </si>
  <si>
    <t>　　　　 仮受金</t>
    <rPh sb="5" eb="7">
      <t>カリウケ</t>
    </rPh>
    <rPh sb="7" eb="8">
      <t>キン</t>
    </rPh>
    <phoneticPr fontId="7"/>
  </si>
  <si>
    <t>　　　　　　諸謝金</t>
    <rPh sb="6" eb="9">
      <t>ショシャキン</t>
    </rPh>
    <phoneticPr fontId="7"/>
  </si>
  <si>
    <t xml:space="preserve">        寄付金</t>
    <rPh sb="8" eb="11">
      <t>キフキン</t>
    </rPh>
    <phoneticPr fontId="7"/>
  </si>
  <si>
    <t>　(1)　固定資産の減価償却の方法</t>
    <rPh sb="5" eb="7">
      <t>コテイ</t>
    </rPh>
    <rPh sb="7" eb="9">
      <t>シサン</t>
    </rPh>
    <rPh sb="10" eb="12">
      <t>ゲンカ</t>
    </rPh>
    <rPh sb="12" eb="14">
      <t>ショウキャク</t>
    </rPh>
    <rPh sb="15" eb="17">
      <t>ホウホウ</t>
    </rPh>
    <phoneticPr fontId="2"/>
  </si>
  <si>
    <t>　無形固定資産</t>
    <rPh sb="1" eb="3">
      <t>ムケイ</t>
    </rPh>
    <rPh sb="3" eb="7">
      <t>コテイシサン</t>
    </rPh>
    <phoneticPr fontId="2"/>
  </si>
  <si>
    <t>　　　　　 会議費 　　</t>
    <phoneticPr fontId="7"/>
  </si>
  <si>
    <t>　　　　 　旅費交通費 　　</t>
    <phoneticPr fontId="7"/>
  </si>
  <si>
    <t>　　　 　　通信運搬費 　　</t>
    <phoneticPr fontId="7"/>
  </si>
  <si>
    <t>　　　 　　減価償却費</t>
    <rPh sb="6" eb="8">
      <t>ゲンカ</t>
    </rPh>
    <rPh sb="8" eb="10">
      <t>ショウキャク</t>
    </rPh>
    <rPh sb="10" eb="11">
      <t>ヒ</t>
    </rPh>
    <phoneticPr fontId="7"/>
  </si>
  <si>
    <t>　　　　 　什器備品費 　　</t>
    <rPh sb="6" eb="8">
      <t>ジュウキ</t>
    </rPh>
    <rPh sb="8" eb="10">
      <t>ビヒン</t>
    </rPh>
    <phoneticPr fontId="7"/>
  </si>
  <si>
    <t>　　　　 　会場費 　　</t>
    <rPh sb="6" eb="8">
      <t>カイジョウ</t>
    </rPh>
    <phoneticPr fontId="7"/>
  </si>
  <si>
    <t>　　　　 　広報費</t>
    <rPh sb="6" eb="8">
      <t>コウホウ</t>
    </rPh>
    <rPh sb="8" eb="9">
      <t>ヒ</t>
    </rPh>
    <phoneticPr fontId="7"/>
  </si>
  <si>
    <t>　　　　 　印刷製本費</t>
    <rPh sb="6" eb="8">
      <t>インサツ</t>
    </rPh>
    <rPh sb="8" eb="10">
      <t>セイホン</t>
    </rPh>
    <rPh sb="10" eb="11">
      <t>ヒ</t>
    </rPh>
    <phoneticPr fontId="7"/>
  </si>
  <si>
    <t>　　　　 　消耗品費 　　</t>
    <phoneticPr fontId="7"/>
  </si>
  <si>
    <t>　　　　 　保守修繕費 　　</t>
    <rPh sb="6" eb="8">
      <t>ホシュ</t>
    </rPh>
    <rPh sb="8" eb="10">
      <t>シュウゼン</t>
    </rPh>
    <phoneticPr fontId="7"/>
  </si>
  <si>
    <t>　　　　 　光熱水料費 　　</t>
    <phoneticPr fontId="7"/>
  </si>
  <si>
    <t>　　　　 　賃借料 　　</t>
    <phoneticPr fontId="7"/>
  </si>
  <si>
    <t>　　　　 　支払手数料</t>
    <phoneticPr fontId="7"/>
  </si>
  <si>
    <t>　　　　 　租税公課 　　</t>
    <rPh sb="6" eb="8">
      <t>ソゼイ</t>
    </rPh>
    <rPh sb="8" eb="10">
      <t>コウカ</t>
    </rPh>
    <phoneticPr fontId="7"/>
  </si>
  <si>
    <t>　　　　 　雑費 　　</t>
    <phoneticPr fontId="7"/>
  </si>
  <si>
    <t>　　ソフトウエア・・・定額法による均等償却を採用している。</t>
    <rPh sb="11" eb="13">
      <t>テイガク</t>
    </rPh>
    <rPh sb="13" eb="14">
      <t>ホウ</t>
    </rPh>
    <rPh sb="17" eb="19">
      <t>キントウ</t>
    </rPh>
    <rPh sb="19" eb="21">
      <t>ショウキャク</t>
    </rPh>
    <rPh sb="22" eb="24">
      <t>サイヨウ</t>
    </rPh>
    <phoneticPr fontId="2"/>
  </si>
  <si>
    <t>４　固定資産の取得価額、減価償却累計額及び当期末残高</t>
    <rPh sb="2" eb="4">
      <t>コテイ</t>
    </rPh>
    <rPh sb="4" eb="6">
      <t>シサン</t>
    </rPh>
    <rPh sb="7" eb="9">
      <t>シュトク</t>
    </rPh>
    <rPh sb="9" eb="11">
      <t>カガク</t>
    </rPh>
    <rPh sb="12" eb="14">
      <t>ゲンカ</t>
    </rPh>
    <rPh sb="14" eb="16">
      <t>ショウキャク</t>
    </rPh>
    <rPh sb="16" eb="18">
      <t>ルイケイ</t>
    </rPh>
    <rPh sb="18" eb="19">
      <t>ガク</t>
    </rPh>
    <rPh sb="19" eb="20">
      <t>オヨ</t>
    </rPh>
    <rPh sb="21" eb="22">
      <t>トウ</t>
    </rPh>
    <rPh sb="22" eb="24">
      <t>キマツ</t>
    </rPh>
    <rPh sb="24" eb="26">
      <t>ザンダカ</t>
    </rPh>
    <phoneticPr fontId="2"/>
  </si>
  <si>
    <t>固定資産の取得価額、減価償却累計額及び当期末残高は、次のとおりである。</t>
    <rPh sb="0" eb="4">
      <t>コテイシサン</t>
    </rPh>
    <rPh sb="5" eb="9">
      <t>シュトクカガク</t>
    </rPh>
    <rPh sb="10" eb="14">
      <t>ゲンカショウキャク</t>
    </rPh>
    <rPh sb="14" eb="17">
      <t>ルイケイガク</t>
    </rPh>
    <rPh sb="17" eb="18">
      <t>オヨ</t>
    </rPh>
    <rPh sb="19" eb="22">
      <t>トウキマツ</t>
    </rPh>
    <rPh sb="22" eb="24">
      <t>ザンダカ</t>
    </rPh>
    <rPh sb="26" eb="27">
      <t>ツギ</t>
    </rPh>
    <phoneticPr fontId="2"/>
  </si>
  <si>
    <t>（単位：円）</t>
    <rPh sb="1" eb="3">
      <t>タンイ</t>
    </rPh>
    <rPh sb="4" eb="5">
      <t>エン</t>
    </rPh>
    <phoneticPr fontId="2"/>
  </si>
  <si>
    <t>科　　　　　　目</t>
    <rPh sb="0" eb="1">
      <t>カ</t>
    </rPh>
    <rPh sb="7" eb="8">
      <t>メ</t>
    </rPh>
    <phoneticPr fontId="2"/>
  </si>
  <si>
    <t>取得価額</t>
    <rPh sb="0" eb="4">
      <t>シュトクカガク</t>
    </rPh>
    <phoneticPr fontId="2"/>
  </si>
  <si>
    <t>減価償却累計額</t>
    <rPh sb="0" eb="4">
      <t>ゲンカショウキャク</t>
    </rPh>
    <rPh sb="4" eb="7">
      <t>ルイケイガク</t>
    </rPh>
    <phoneticPr fontId="2"/>
  </si>
  <si>
    <t>当期末残高</t>
    <rPh sb="0" eb="3">
      <t>トウキマツ</t>
    </rPh>
    <rPh sb="3" eb="5">
      <t>ザンダカ</t>
    </rPh>
    <phoneticPr fontId="2"/>
  </si>
  <si>
    <t>無形固定資産</t>
    <rPh sb="0" eb="6">
      <t>ムケイコテイシサン</t>
    </rPh>
    <phoneticPr fontId="2"/>
  </si>
  <si>
    <t xml:space="preserve">  ソフトウエア</t>
    <phoneticPr fontId="2"/>
  </si>
  <si>
    <t>合　　　　計</t>
    <rPh sb="0" eb="1">
      <t>ゴウ</t>
    </rPh>
    <rPh sb="5" eb="6">
      <t>ケイ</t>
    </rPh>
    <phoneticPr fontId="2"/>
  </si>
  <si>
    <t>２　基本財産及び特定資産の増減額及び残高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6">
      <t>ゾウゲンガク</t>
    </rPh>
    <rPh sb="16" eb="17">
      <t>オヨ</t>
    </rPh>
    <rPh sb="18" eb="20">
      <t>ザンダカ</t>
    </rPh>
    <phoneticPr fontId="2"/>
  </si>
  <si>
    <t>基本財産及び特定資産の増減額及びその残高は、次のとおりである。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ゾウゲンガク</t>
    </rPh>
    <rPh sb="14" eb="15">
      <t>オヨ</t>
    </rPh>
    <rPh sb="18" eb="20">
      <t>ザンダカ</t>
    </rPh>
    <rPh sb="22" eb="23">
      <t>ツギ</t>
    </rPh>
    <phoneticPr fontId="2"/>
  </si>
  <si>
    <t>前期末残高</t>
    <rPh sb="0" eb="3">
      <t>ゼンキマツ</t>
    </rPh>
    <rPh sb="3" eb="5">
      <t>ザンダカ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</si>
  <si>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</si>
  <si>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</si>
  <si>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基本財産</t>
    <rPh sb="0" eb="2">
      <t>キホン</t>
    </rPh>
    <rPh sb="2" eb="4">
      <t>ザイサン</t>
    </rPh>
    <phoneticPr fontId="2"/>
  </si>
  <si>
    <t xml:space="preserve">  定期預金</t>
    <rPh sb="2" eb="4">
      <t>テイキ</t>
    </rPh>
    <rPh sb="4" eb="6">
      <t>ヨキン</t>
    </rPh>
    <phoneticPr fontId="2"/>
  </si>
  <si>
    <t>　郵便定額貯金</t>
    <rPh sb="1" eb="3">
      <t>ユウビン</t>
    </rPh>
    <rPh sb="3" eb="5">
      <t>テイガク</t>
    </rPh>
    <rPh sb="5" eb="7">
      <t>チョキン</t>
    </rPh>
    <phoneticPr fontId="2"/>
  </si>
  <si>
    <t>特定資産</t>
    <rPh sb="0" eb="2">
      <t>トクテイ</t>
    </rPh>
    <rPh sb="2" eb="4">
      <t>シサン</t>
    </rPh>
    <phoneticPr fontId="2"/>
  </si>
  <si>
    <t>　　　　東京五輪・ﾊﾟﾗﾘﾝﾋﾟｯｸ積立資産</t>
    <rPh sb="4" eb="6">
      <t>トウキョウ</t>
    </rPh>
    <rPh sb="6" eb="8">
      <t>ゴリン</t>
    </rPh>
    <rPh sb="18" eb="20">
      <t>ツミタテ</t>
    </rPh>
    <rPh sb="20" eb="22">
      <t>シサン</t>
    </rPh>
    <phoneticPr fontId="7"/>
  </si>
  <si>
    <t>　　　　特定資産合計</t>
    <rPh sb="4" eb="6">
      <t>トクテイ</t>
    </rPh>
    <rPh sb="6" eb="8">
      <t>シサン</t>
    </rPh>
    <rPh sb="8" eb="10">
      <t>ゴウケイ</t>
    </rPh>
    <phoneticPr fontId="7"/>
  </si>
  <si>
    <t>　東京五輪・パラリンピック積立資産</t>
    <rPh sb="1" eb="3">
      <t>トウキョウ</t>
    </rPh>
    <rPh sb="3" eb="5">
      <t>ゴリン</t>
    </rPh>
    <rPh sb="13" eb="15">
      <t>ツミタテ</t>
    </rPh>
    <rPh sb="15" eb="17">
      <t>シサン</t>
    </rPh>
    <phoneticPr fontId="2"/>
  </si>
  <si>
    <t>３　基本財産及び特定資産の財源等の内訳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ザイゲン</t>
    </rPh>
    <rPh sb="15" eb="16">
      <t>トウ</t>
    </rPh>
    <rPh sb="17" eb="19">
      <t>ウチワケ</t>
    </rPh>
    <phoneticPr fontId="2"/>
  </si>
  <si>
    <t>基本財産及び特定資産の財源等の内訳は、次のとおりである。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ザイゲンナド</t>
    </rPh>
    <rPh sb="15" eb="17">
      <t>ウチワケ</t>
    </rPh>
    <rPh sb="19" eb="20">
      <t>ツギ</t>
    </rPh>
    <phoneticPr fontId="2"/>
  </si>
  <si>
    <t>　　（うち指定正味財産
　　からの充当額）</t>
    <rPh sb="5" eb="7">
      <t>シテイ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</si>
  <si>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　　（うち一般正味財産
　　からの充当額）</t>
    <rPh sb="5" eb="7">
      <t>イッパン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</si>
  <si>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（うち負債に対応する額）</t>
    <rPh sb="3" eb="5">
      <t>フサイ</t>
    </rPh>
    <rPh sb="6" eb="8">
      <t>タイオウ</t>
    </rPh>
    <rPh sb="10" eb="11">
      <t>ガク</t>
    </rPh>
    <phoneticPr fontId="2"/>
  </si>
  <si>
    <t>　定期預金</t>
    <rPh sb="1" eb="3">
      <t>テイキ</t>
    </rPh>
    <rPh sb="3" eb="5">
      <t>ヨキン</t>
    </rPh>
    <phoneticPr fontId="2"/>
  </si>
  <si>
    <t>―</t>
    <phoneticPr fontId="2"/>
  </si>
  <si>
    <t>　　　　 未収金</t>
    <rPh sb="5" eb="8">
      <t>ミシュウキン</t>
    </rPh>
    <phoneticPr fontId="7"/>
  </si>
  <si>
    <t xml:space="preserve"> 　　　　未払金</t>
    <rPh sb="6" eb="7">
      <t>ハラ</t>
    </rPh>
    <rPh sb="7" eb="8">
      <t>キン</t>
    </rPh>
    <phoneticPr fontId="4"/>
  </si>
  <si>
    <t>　　　　　 労働保険料</t>
    <rPh sb="6" eb="8">
      <t>ロウドウ</t>
    </rPh>
    <rPh sb="8" eb="11">
      <t>ホケンリョウ</t>
    </rPh>
    <phoneticPr fontId="7"/>
  </si>
  <si>
    <t>　　　　　　企画部経費</t>
    <rPh sb="6" eb="8">
      <t>キカク</t>
    </rPh>
    <rPh sb="8" eb="9">
      <t>ブ</t>
    </rPh>
    <rPh sb="9" eb="11">
      <t>ケイヒ</t>
    </rPh>
    <phoneticPr fontId="7"/>
  </si>
  <si>
    <t>　　</t>
    <phoneticPr fontId="7"/>
  </si>
  <si>
    <t>　　　　　　　　展望印刷費</t>
    <rPh sb="8" eb="10">
      <t>テンボウ</t>
    </rPh>
    <rPh sb="10" eb="12">
      <t>インサツ</t>
    </rPh>
    <rPh sb="12" eb="13">
      <t>ヒ</t>
    </rPh>
    <phoneticPr fontId="7"/>
  </si>
  <si>
    <t>　　　　　　　　その他印刷費</t>
    <rPh sb="10" eb="11">
      <t>タ</t>
    </rPh>
    <rPh sb="11" eb="13">
      <t>インサツ</t>
    </rPh>
    <rPh sb="13" eb="14">
      <t>ヒ</t>
    </rPh>
    <phoneticPr fontId="7"/>
  </si>
  <si>
    <t>　　　　　　　　　オリンピック関連経費</t>
    <rPh sb="15" eb="17">
      <t>カンレン</t>
    </rPh>
    <rPh sb="17" eb="19">
      <t>ケイヒ</t>
    </rPh>
    <phoneticPr fontId="7"/>
  </si>
  <si>
    <t>　　　　　　　　　その他経費</t>
    <rPh sb="11" eb="12">
      <t>タ</t>
    </rPh>
    <rPh sb="12" eb="14">
      <t>ケイヒ</t>
    </rPh>
    <phoneticPr fontId="7"/>
  </si>
  <si>
    <t>自　2020年4月1日</t>
    <rPh sb="0" eb="1">
      <t>ジ</t>
    </rPh>
    <rPh sb="6" eb="7">
      <t>ネン</t>
    </rPh>
    <rPh sb="8" eb="9">
      <t>ガツ</t>
    </rPh>
    <rPh sb="10" eb="11">
      <t>ヒ</t>
    </rPh>
    <phoneticPr fontId="2"/>
  </si>
  <si>
    <t>至　2021年3月31日</t>
    <rPh sb="0" eb="1">
      <t>イタル</t>
    </rPh>
    <rPh sb="6" eb="7">
      <t>ネン</t>
    </rPh>
    <rPh sb="8" eb="9">
      <t>ガツ</t>
    </rPh>
    <rPh sb="11" eb="12">
      <t>ヒ</t>
    </rPh>
    <phoneticPr fontId="2"/>
  </si>
  <si>
    <t>2020年4月1日から2021年3月31日まで</t>
    <rPh sb="4" eb="5">
      <t>ネン</t>
    </rPh>
    <rPh sb="6" eb="7">
      <t>ツキ</t>
    </rPh>
    <rPh sb="8" eb="9">
      <t>ヒ</t>
    </rPh>
    <rPh sb="15" eb="16">
      <t>ネン</t>
    </rPh>
    <rPh sb="17" eb="18">
      <t>ツキ</t>
    </rPh>
    <rPh sb="20" eb="21">
      <t>ヒ</t>
    </rPh>
    <phoneticPr fontId="7"/>
  </si>
  <si>
    <t>　　　　 貯蔵品</t>
    <rPh sb="5" eb="8">
      <t>チョゾウヒン</t>
    </rPh>
    <phoneticPr fontId="7"/>
  </si>
  <si>
    <t>2021年3月31日現在</t>
    <rPh sb="4" eb="5">
      <t>ネン</t>
    </rPh>
    <rPh sb="6" eb="7">
      <t>ガツ</t>
    </rPh>
    <rPh sb="9" eb="10">
      <t>ヒ</t>
    </rPh>
    <rPh sb="10" eb="12">
      <t>ゲンザイ</t>
    </rPh>
    <phoneticPr fontId="7"/>
  </si>
  <si>
    <t>　　　　　　読手講習経費</t>
    <rPh sb="6" eb="7">
      <t>ヨ</t>
    </rPh>
    <rPh sb="7" eb="8">
      <t>テ</t>
    </rPh>
    <rPh sb="8" eb="10">
      <t>コウシュウ</t>
    </rPh>
    <rPh sb="10" eb="12">
      <t>ケイヒ</t>
    </rPh>
    <phoneticPr fontId="7"/>
  </si>
  <si>
    <t>　(3)　消費税等の会計処理について</t>
    <rPh sb="5" eb="8">
      <t>ショウヒゼイ</t>
    </rPh>
    <rPh sb="8" eb="9">
      <t>トウ</t>
    </rPh>
    <rPh sb="10" eb="12">
      <t>カイケイ</t>
    </rPh>
    <rPh sb="12" eb="14">
      <t>ショリ</t>
    </rPh>
    <phoneticPr fontId="7"/>
  </si>
  <si>
    <t>　(2)　棚卸資産の評価基準及び評価方法</t>
    <rPh sb="5" eb="7">
      <t>タナオロシ</t>
    </rPh>
    <rPh sb="7" eb="9">
      <t>シサン</t>
    </rPh>
    <rPh sb="10" eb="12">
      <t>ヒョウカ</t>
    </rPh>
    <rPh sb="12" eb="14">
      <t>キジュン</t>
    </rPh>
    <rPh sb="14" eb="15">
      <t>オヨ</t>
    </rPh>
    <rPh sb="16" eb="18">
      <t>ヒョウカ</t>
    </rPh>
    <rPh sb="18" eb="20">
      <t>ホウホウ</t>
    </rPh>
    <phoneticPr fontId="2"/>
  </si>
  <si>
    <t>　　　　　　　　　受取寄付金</t>
    <rPh sb="9" eb="10">
      <t>ウケ</t>
    </rPh>
    <rPh sb="10" eb="11">
      <t>トリ</t>
    </rPh>
    <rPh sb="11" eb="12">
      <t>ヤドリキ</t>
    </rPh>
    <rPh sb="12" eb="13">
      <t>ツキ</t>
    </rPh>
    <rPh sb="13" eb="14">
      <t>キン</t>
    </rPh>
    <phoneticPr fontId="7"/>
  </si>
  <si>
    <t>　　　　 前受金</t>
    <rPh sb="5" eb="7">
      <t>マエウケ</t>
    </rPh>
    <rPh sb="7" eb="8">
      <t>キン</t>
    </rPh>
    <phoneticPr fontId="7"/>
  </si>
  <si>
    <t>　 先入先出法による原価基準を採用している。</t>
    <rPh sb="2" eb="4">
      <t>サキイ</t>
    </rPh>
    <rPh sb="4" eb="6">
      <t>サキダ</t>
    </rPh>
    <rPh sb="6" eb="7">
      <t>ホウ</t>
    </rPh>
    <rPh sb="10" eb="12">
      <t>ゲンカ</t>
    </rPh>
    <rPh sb="12" eb="14">
      <t>キジュン</t>
    </rPh>
    <rPh sb="15" eb="17">
      <t>サイヨウ</t>
    </rPh>
    <phoneticPr fontId="2"/>
  </si>
  <si>
    <t>財務諸表に対する注記　２「基本財産及び特定資産の増減額及び残高」に記載している。</t>
    <rPh sb="0" eb="2">
      <t>ザイム</t>
    </rPh>
    <rPh sb="2" eb="4">
      <t>ショヒョウ</t>
    </rPh>
    <rPh sb="5" eb="6">
      <t>タイ</t>
    </rPh>
    <rPh sb="8" eb="10">
      <t>チュウキ</t>
    </rPh>
    <rPh sb="13" eb="15">
      <t>キホン</t>
    </rPh>
    <rPh sb="15" eb="17">
      <t>ザイサン</t>
    </rPh>
    <rPh sb="17" eb="18">
      <t>オヨ</t>
    </rPh>
    <rPh sb="19" eb="21">
      <t>トクテイ</t>
    </rPh>
    <rPh sb="21" eb="23">
      <t>シサン</t>
    </rPh>
    <rPh sb="24" eb="27">
      <t>ゾウゲンガク</t>
    </rPh>
    <rPh sb="27" eb="28">
      <t>オヨ</t>
    </rPh>
    <rPh sb="29" eb="31">
      <t>ザンダカ</t>
    </rPh>
    <rPh sb="33" eb="35">
      <t>キサイ</t>
    </rPh>
    <phoneticPr fontId="7"/>
  </si>
  <si>
    <t xml:space="preserve">決　算　報　告　書 </t>
    <rPh sb="0" eb="3">
      <t>ケッサン</t>
    </rPh>
    <rPh sb="4" eb="9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</si>
</sst>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[$-411]&quot;至&quot;ggge&quot;年&quot;m&quot;月&quot;d&quot;日&quot;"/>
    <numFmt numFmtId="177" formatCode="[$-411]&quot;自&quot;ggge&quot;年&quot;m&quot;月&quot;d&quot;日&quot;"/>
    <numFmt numFmtId="178" formatCode="&quot;&quot;\ #,##0;&quot;▲&quot;\ #,##0"/>
    <numFmt numFmtId="179" formatCode="&quot;&quot;\ #,##0;&quot;△&quot;\ #,##0"/>
    <numFmt numFmtId="180" formatCode="#,##0;&quot;△ &quot;#,##0"/>
    <numFmt numFmtId="181" formatCode="\(#,##0\);[Red]\-#,##0"/>
    <numFmt numFmtId="182" formatCode="#,##0_ "/>
    <numFmt numFmtId="183" formatCode="#,##0_);\(#,##0\)"/>
    <numFmt numFmtId="184" formatCode="\(#,##0\)_ ;[Red]\-#,##0\ "/>
    <numFmt numFmtId="185" formatCode="\(#,##0\)_);\(#,##0\)"/>
    <numFmt numFmtId="186" formatCode="0_ "/>
  </numFmts>
  <fonts count="41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37" fontId="1" fillId="0" borderId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</cellStyleXfs>
  <cellXfs count="128">
    <xf numFmtId="0" fontId="0" fillId="0" borderId="0" xfId="0"/>
    <xf numFmtId="37" fontId="1" fillId="0" borderId="0" xfId="139"/>
    <xf numFmtId="176" fontId="1" fillId="0" borderId="0" xfId="139" applyNumberFormat="1" applyAlignment="1">
      <alignment horizontal="distributed"/>
    </xf>
    <xf numFmtId="177" fontId="1" fillId="0" borderId="0" xfId="139" applyNumberFormat="1" applyAlignment="1">
      <alignment horizontal="distributed" vertical="center"/>
    </xf>
    <xf numFmtId="0" fontId="6" fillId="0" borderId="0" xfId="0" applyFont="1" applyAlignment="1">
      <alignment vertical="center"/>
    </xf>
    <xf numFmtId="178" fontId="6" fillId="0" borderId="0" xfId="0" applyNumberFormat="1" applyFont="1" applyAlignment="1">
      <alignment vertical="center"/>
    </xf>
    <xf numFmtId="178" fontId="6" fillId="0" borderId="10" xfId="0" applyNumberFormat="1" applyFont="1" applyBorder="1" applyAlignment="1">
      <alignment vertical="center"/>
    </xf>
    <xf numFmtId="179" fontId="6" fillId="0" borderId="11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8" fontId="6" fillId="0" borderId="14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178" fontId="6" fillId="0" borderId="15" xfId="0" applyNumberFormat="1" applyFont="1" applyBorder="1" applyAlignment="1">
      <alignment vertical="center"/>
    </xf>
    <xf numFmtId="178" fontId="6" fillId="0" borderId="16" xfId="0" applyNumberFormat="1" applyFont="1" applyBorder="1" applyAlignment="1">
      <alignment vertical="center"/>
    </xf>
    <xf numFmtId="179" fontId="6" fillId="0" borderId="17" xfId="0" applyNumberFormat="1" applyFont="1" applyBorder="1" applyAlignment="1">
      <alignment vertical="center"/>
    </xf>
    <xf numFmtId="178" fontId="6" fillId="0" borderId="17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8" fontId="6" fillId="0" borderId="19" xfId="0" applyNumberFormat="1" applyFont="1" applyBorder="1" applyAlignment="1">
      <alignment vertical="center"/>
    </xf>
    <xf numFmtId="179" fontId="6" fillId="0" borderId="20" xfId="0" applyNumberFormat="1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0" fontId="6" fillId="0" borderId="15" xfId="0" applyFont="1" applyBorder="1" applyAlignment="1">
      <alignment vertical="center"/>
    </xf>
    <xf numFmtId="180" fontId="6" fillId="0" borderId="17" xfId="0" applyNumberFormat="1" applyFont="1" applyBorder="1" applyAlignment="1">
      <alignment vertical="center"/>
    </xf>
    <xf numFmtId="180" fontId="9" fillId="0" borderId="22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80" fontId="9" fillId="0" borderId="13" xfId="0" applyNumberFormat="1" applyFont="1" applyBorder="1" applyAlignment="1">
      <alignment vertical="center"/>
    </xf>
    <xf numFmtId="180" fontId="9" fillId="0" borderId="13" xfId="0" applyNumberFormat="1" applyFont="1" applyBorder="1" applyAlignment="1">
      <alignment horizontal="right" vertical="center"/>
    </xf>
    <xf numFmtId="180" fontId="6" fillId="0" borderId="22" xfId="0" applyNumberFormat="1" applyFont="1" applyBorder="1" applyAlignment="1">
      <alignment horizontal="center" vertical="center"/>
    </xf>
    <xf numFmtId="180" fontId="6" fillId="0" borderId="20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49" fontId="9" fillId="0" borderId="0" xfId="138" applyNumberFormat="1" applyFont="1">
      <alignment vertical="center"/>
    </xf>
    <xf numFmtId="49" fontId="6" fillId="0" borderId="0" xfId="138" applyNumberFormat="1" applyFont="1">
      <alignment vertical="center"/>
    </xf>
    <xf numFmtId="49" fontId="9" fillId="0" borderId="14" xfId="138" applyNumberFormat="1" applyFont="1" applyBorder="1" applyAlignment="1">
      <alignment vertical="center" shrinkToFit="1"/>
    </xf>
    <xf numFmtId="49" fontId="9" fillId="0" borderId="0" xfId="138" applyNumberFormat="1" applyFont="1" applyAlignment="1">
      <alignment vertical="center" shrinkToFit="1"/>
    </xf>
    <xf numFmtId="49" fontId="11" fillId="0" borderId="0" xfId="138" applyNumberFormat="1" applyFont="1" applyAlignment="1">
      <alignment horizontal="right" vertical="center"/>
    </xf>
    <xf numFmtId="49" fontId="12" fillId="0" borderId="0" xfId="138" applyNumberFormat="1" applyFont="1">
      <alignment vertical="center"/>
    </xf>
    <xf numFmtId="49" fontId="8" fillId="0" borderId="0" xfId="138" applyNumberFormat="1" applyFont="1" applyAlignment="1">
      <alignment horizontal="right" vertical="center"/>
    </xf>
    <xf numFmtId="49" fontId="13" fillId="0" borderId="0" xfId="138" applyNumberFormat="1" applyFont="1">
      <alignment vertical="center"/>
    </xf>
    <xf numFmtId="49" fontId="16" fillId="0" borderId="0" xfId="138" applyNumberFormat="1" applyFont="1">
      <alignment vertical="center"/>
    </xf>
    <xf numFmtId="49" fontId="14" fillId="0" borderId="0" xfId="138" applyNumberFormat="1" applyFont="1">
      <alignment vertical="center"/>
    </xf>
    <xf numFmtId="0" fontId="17" fillId="0" borderId="0" xfId="138" applyFont="1" applyAlignment="1">
      <alignment horizontal="center" vertical="center"/>
    </xf>
    <xf numFmtId="49" fontId="18" fillId="0" borderId="0" xfId="138" applyNumberFormat="1" applyFont="1" applyAlignment="1">
      <alignment horizontal="center" vertical="center"/>
    </xf>
    <xf numFmtId="0" fontId="38" fillId="0" borderId="0" xfId="131">
      <alignment vertical="center"/>
    </xf>
    <xf numFmtId="49" fontId="6" fillId="0" borderId="0" xfId="127" applyNumberFormat="1" applyFont="1">
      <alignment vertical="center"/>
    </xf>
    <xf numFmtId="49" fontId="12" fillId="0" borderId="0" xfId="127" applyNumberFormat="1" applyFont="1">
      <alignment vertical="center"/>
    </xf>
    <xf numFmtId="0" fontId="6" fillId="0" borderId="0" xfId="131" applyFont="1">
      <alignment vertical="center"/>
    </xf>
    <xf numFmtId="0" fontId="18" fillId="0" borderId="0" xfId="131" applyFont="1" applyAlignment="1">
      <alignment horizontal="center" vertical="center"/>
    </xf>
    <xf numFmtId="0" fontId="10" fillId="0" borderId="0" xfId="131" applyFont="1" applyAlignment="1">
      <alignment horizontal="center" vertical="center"/>
    </xf>
    <xf numFmtId="0" fontId="10" fillId="0" borderId="0" xfId="131" applyFont="1">
      <alignment vertical="center"/>
    </xf>
    <xf numFmtId="180" fontId="9" fillId="0" borderId="2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78" fontId="6" fillId="0" borderId="23" xfId="0" applyNumberFormat="1" applyFont="1" applyBorder="1" applyAlignment="1">
      <alignment vertical="center"/>
    </xf>
    <xf numFmtId="180" fontId="9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49" fontId="9" fillId="0" borderId="0" xfId="138" applyNumberFormat="1" applyFont="1" applyAlignment="1">
      <alignment horizontal="right" vertical="center"/>
    </xf>
    <xf numFmtId="49" fontId="9" fillId="0" borderId="15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49" fontId="9" fillId="0" borderId="16" xfId="138" applyNumberFormat="1" applyFont="1" applyBorder="1" applyAlignment="1">
      <alignment vertical="center" shrinkToFit="1"/>
    </xf>
    <xf numFmtId="37" fontId="1" fillId="0" borderId="0" xfId="139" applyAlignment="1">
      <alignment horizontal="center" vertical="center"/>
    </xf>
    <xf numFmtId="186" fontId="9" fillId="0" borderId="0" xfId="138" applyNumberFormat="1" applyFont="1">
      <alignment vertical="center"/>
    </xf>
    <xf numFmtId="180" fontId="9" fillId="0" borderId="22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178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37" fontId="1" fillId="0" borderId="0" xfId="139" applyAlignment="1">
      <alignment horizontal="center" vertical="center"/>
    </xf>
    <xf numFmtId="177" fontId="1" fillId="0" borderId="0" xfId="139" applyNumberFormat="1" applyAlignment="1">
      <alignment horizontal="distributed" vertical="center"/>
    </xf>
    <xf numFmtId="0" fontId="0" fillId="0" borderId="0" xfId="0"/>
    <xf numFmtId="176" fontId="1" fillId="0" borderId="0" xfId="139" applyNumberFormat="1" applyAlignment="1">
      <alignment horizontal="distributed"/>
    </xf>
    <xf numFmtId="37" fontId="5" fillId="0" borderId="0" xfId="139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15" xfId="138" applyNumberFormat="1" applyFont="1" applyBorder="1" applyAlignment="1">
      <alignment vertical="center" shrinkToFit="1"/>
    </xf>
    <xf numFmtId="0" fontId="4" fillId="0" borderId="14" xfId="138" applyBorder="1" applyAlignment="1">
      <alignment vertical="center" shrinkToFit="1"/>
    </xf>
    <xf numFmtId="182" fontId="14" fillId="0" borderId="15" xfId="138" applyNumberFormat="1" applyFont="1" applyBorder="1" applyAlignment="1">
      <alignment vertical="center" shrinkToFit="1"/>
    </xf>
    <xf numFmtId="182" fontId="14" fillId="0" borderId="14" xfId="138" applyNumberFormat="1" applyFont="1" applyBorder="1" applyAlignment="1">
      <alignment vertical="center" shrinkToFit="1"/>
    </xf>
    <xf numFmtId="183" fontId="14" fillId="0" borderId="15" xfId="138" applyNumberFormat="1" applyFont="1" applyBorder="1" applyAlignment="1">
      <alignment vertical="center" shrinkToFit="1"/>
    </xf>
    <xf numFmtId="183" fontId="14" fillId="0" borderId="14" xfId="138" applyNumberFormat="1" applyFont="1" applyBorder="1" applyAlignment="1">
      <alignment vertical="center" shrinkToFit="1"/>
    </xf>
    <xf numFmtId="49" fontId="10" fillId="0" borderId="0" xfId="138" applyNumberFormat="1" applyFont="1" applyAlignment="1">
      <alignment horizontal="center" vertical="center"/>
    </xf>
    <xf numFmtId="0" fontId="39" fillId="0" borderId="0" xfId="138" applyFont="1" applyAlignment="1">
      <alignment horizontal="center" vertical="center"/>
    </xf>
    <xf numFmtId="0" fontId="40" fillId="0" borderId="0" xfId="0" applyFont="1" applyAlignment="1">
      <alignment vertical="center"/>
    </xf>
    <xf numFmtId="49" fontId="9" fillId="0" borderId="18" xfId="138" applyNumberFormat="1" applyFont="1" applyBorder="1" applyAlignment="1">
      <alignment horizontal="center" vertical="center" wrapText="1" shrinkToFit="1"/>
    </xf>
    <xf numFmtId="49" fontId="9" fillId="0" borderId="16" xfId="138" applyNumberFormat="1" applyFont="1" applyBorder="1" applyAlignment="1">
      <alignment horizontal="center" vertical="center" wrapText="1" shrinkToFit="1"/>
    </xf>
    <xf numFmtId="49" fontId="9" fillId="0" borderId="21" xfId="138" applyNumberFormat="1" applyFont="1" applyBorder="1" applyAlignment="1">
      <alignment horizontal="center" vertical="center" wrapText="1" shrinkToFit="1"/>
    </xf>
    <xf numFmtId="49" fontId="9" fillId="0" borderId="19" xfId="138" applyNumberFormat="1" applyFont="1" applyBorder="1" applyAlignment="1">
      <alignment horizontal="center" vertical="center" wrapText="1" shrinkToFit="1"/>
    </xf>
    <xf numFmtId="49" fontId="9" fillId="0" borderId="18" xfId="138" applyNumberFormat="1" applyFont="1" applyBorder="1" applyAlignment="1">
      <alignment horizontal="center" vertical="center" shrinkToFit="1"/>
    </xf>
    <xf numFmtId="0" fontId="15" fillId="0" borderId="16" xfId="138" applyFont="1" applyBorder="1" applyAlignment="1">
      <alignment horizontal="center" vertical="center" shrinkToFit="1"/>
    </xf>
    <xf numFmtId="0" fontId="15" fillId="0" borderId="21" xfId="138" applyFont="1" applyBorder="1" applyAlignment="1">
      <alignment horizontal="center" vertical="center" shrinkToFit="1"/>
    </xf>
    <xf numFmtId="0" fontId="15" fillId="0" borderId="19" xfId="138" applyFont="1" applyBorder="1" applyAlignment="1">
      <alignment horizontal="center" vertical="center" shrinkToFit="1"/>
    </xf>
    <xf numFmtId="184" fontId="14" fillId="0" borderId="15" xfId="138" applyNumberFormat="1" applyFont="1" applyBorder="1" applyAlignment="1">
      <alignment vertical="center" shrinkToFit="1"/>
    </xf>
    <xf numFmtId="184" fontId="14" fillId="0" borderId="14" xfId="138" applyNumberFormat="1" applyFont="1" applyBorder="1" applyAlignment="1">
      <alignment vertical="center" shrinkToFit="1"/>
    </xf>
    <xf numFmtId="183" fontId="14" fillId="0" borderId="15" xfId="138" applyNumberFormat="1" applyFont="1" applyBorder="1" applyAlignment="1">
      <alignment horizontal="center" vertical="center" shrinkToFit="1"/>
    </xf>
    <xf numFmtId="183" fontId="14" fillId="0" borderId="14" xfId="138" applyNumberFormat="1" applyFont="1" applyBorder="1" applyAlignment="1">
      <alignment horizontal="center" vertical="center" shrinkToFit="1"/>
    </xf>
    <xf numFmtId="185" fontId="14" fillId="0" borderId="15" xfId="138" applyNumberFormat="1" applyFont="1" applyBorder="1" applyAlignment="1">
      <alignment horizontal="center" vertical="center" shrinkToFit="1"/>
    </xf>
    <xf numFmtId="185" fontId="14" fillId="0" borderId="14" xfId="138" applyNumberFormat="1" applyFont="1" applyBorder="1" applyAlignment="1">
      <alignment horizontal="center" vertical="center" shrinkToFit="1"/>
    </xf>
    <xf numFmtId="181" fontId="14" fillId="0" borderId="23" xfId="138" applyNumberFormat="1" applyFont="1" applyBorder="1" applyAlignment="1">
      <alignment vertical="center" shrinkToFit="1"/>
    </xf>
    <xf numFmtId="181" fontId="14" fillId="0" borderId="10" xfId="138" applyNumberFormat="1" applyFont="1" applyBorder="1" applyAlignment="1">
      <alignment vertical="center" shrinkToFit="1"/>
    </xf>
    <xf numFmtId="182" fontId="14" fillId="0" borderId="15" xfId="138" applyNumberFormat="1" applyFont="1" applyFill="1" applyBorder="1" applyAlignment="1">
      <alignment vertical="center" shrinkToFit="1"/>
    </xf>
    <xf numFmtId="182" fontId="14" fillId="0" borderId="14" xfId="138" applyNumberFormat="1" applyFont="1" applyFill="1" applyBorder="1" applyAlignment="1">
      <alignment vertical="center" shrinkToFit="1"/>
    </xf>
    <xf numFmtId="49" fontId="9" fillId="0" borderId="23" xfId="138" applyNumberFormat="1" applyFont="1" applyBorder="1" applyAlignment="1">
      <alignment horizontal="center" vertical="center" shrinkToFit="1"/>
    </xf>
    <xf numFmtId="49" fontId="9" fillId="0" borderId="10" xfId="138" applyNumberFormat="1" applyFont="1" applyBorder="1" applyAlignment="1">
      <alignment horizontal="center" vertical="center" shrinkToFit="1"/>
    </xf>
    <xf numFmtId="182" fontId="14" fillId="0" borderId="23" xfId="138" applyNumberFormat="1" applyFont="1" applyBorder="1" applyAlignment="1">
      <alignment vertical="center" shrinkToFit="1"/>
    </xf>
    <xf numFmtId="182" fontId="14" fillId="0" borderId="10" xfId="138" applyNumberFormat="1" applyFont="1" applyBorder="1" applyAlignment="1">
      <alignment vertical="center" shrinkToFit="1"/>
    </xf>
    <xf numFmtId="0" fontId="4" fillId="0" borderId="10" xfId="138" applyBorder="1" applyAlignment="1">
      <alignment horizontal="center" vertical="center" shrinkToFit="1"/>
    </xf>
    <xf numFmtId="183" fontId="14" fillId="0" borderId="15" xfId="138" applyNumberFormat="1" applyFont="1" applyFill="1" applyBorder="1" applyAlignment="1">
      <alignment vertical="center" shrinkToFit="1"/>
    </xf>
    <xf numFmtId="183" fontId="14" fillId="0" borderId="14" xfId="138" applyNumberFormat="1" applyFont="1" applyFill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49" fontId="6" fillId="0" borderId="18" xfId="138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49" fontId="9" fillId="0" borderId="18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horizontal="left" vertical="center" wrapText="1" shrinkToFit="1"/>
    </xf>
    <xf numFmtId="49" fontId="9" fillId="0" borderId="21" xfId="138" applyNumberFormat="1" applyFont="1" applyBorder="1" applyAlignment="1">
      <alignment horizontal="left" vertical="center" wrapText="1" shrinkToFit="1"/>
    </xf>
    <xf numFmtId="49" fontId="9" fillId="0" borderId="19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vertical="center" shrinkToFit="1"/>
    </xf>
    <xf numFmtId="0" fontId="10" fillId="0" borderId="0" xfId="131" applyFont="1" applyAlignment="1">
      <alignment horizontal="center" vertical="center"/>
    </xf>
  </cellXfs>
  <cellStyles count="143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 2" xfId="82" xr:uid="{00000000-0005-0000-0000-000051000000}"/>
    <cellStyle name="メモ 2" xfId="83" xr:uid="{00000000-0005-0000-0000-000052000000}"/>
    <cellStyle name="メモ 3" xfId="84" xr:uid="{00000000-0005-0000-0000-000053000000}"/>
    <cellStyle name="メモ 4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警告文 4" xfId="97" xr:uid="{00000000-0005-0000-0000-000060000000}"/>
    <cellStyle name="桁区切り 2" xfId="98" xr:uid="{00000000-0005-0000-0000-000061000000}"/>
    <cellStyle name="桁区切り 3" xfId="99" xr:uid="{00000000-0005-0000-0000-000062000000}"/>
    <cellStyle name="桁区切り 4" xfId="100" xr:uid="{00000000-0005-0000-0000-000063000000}"/>
    <cellStyle name="桁区切り 5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説明文 4" xfId="122" xr:uid="{00000000-0005-0000-0000-000079000000}"/>
    <cellStyle name="通貨 2" xfId="123" xr:uid="{00000000-0005-0000-0000-00007A000000}"/>
    <cellStyle name="入力 2" xfId="124" xr:uid="{00000000-0005-0000-0000-00007B000000}"/>
    <cellStyle name="入力 3" xfId="125" xr:uid="{00000000-0005-0000-0000-00007C000000}"/>
    <cellStyle name="入力 4" xfId="126" xr:uid="{00000000-0005-0000-0000-00007D000000}"/>
    <cellStyle name="標準" xfId="0" builtinId="0"/>
    <cellStyle name="標準 10" xfId="127" xr:uid="{00000000-0005-0000-0000-00007F000000}"/>
    <cellStyle name="標準 2" xfId="128" xr:uid="{00000000-0005-0000-0000-000080000000}"/>
    <cellStyle name="標準 2 2" xfId="129" xr:uid="{00000000-0005-0000-0000-000081000000}"/>
    <cellStyle name="標準 2 3" xfId="130" xr:uid="{00000000-0005-0000-0000-000082000000}"/>
    <cellStyle name="標準 3" xfId="131" xr:uid="{00000000-0005-0000-0000-000083000000}"/>
    <cellStyle name="標準 4" xfId="132" xr:uid="{00000000-0005-0000-0000-000084000000}"/>
    <cellStyle name="標準 5" xfId="133" xr:uid="{00000000-0005-0000-0000-000085000000}"/>
    <cellStyle name="標準 6" xfId="134" xr:uid="{00000000-0005-0000-0000-000086000000}"/>
    <cellStyle name="標準 7" xfId="135" xr:uid="{00000000-0005-0000-0000-000087000000}"/>
    <cellStyle name="標準 8" xfId="136" xr:uid="{00000000-0005-0000-0000-000088000000}"/>
    <cellStyle name="標準 9" xfId="137" xr:uid="{00000000-0005-0000-0000-000089000000}"/>
    <cellStyle name="標準_H19決算◎" xfId="138" xr:uid="{00000000-0005-0000-0000-00008A000000}"/>
    <cellStyle name="標準_決算報告書H18" xfId="139" xr:uid="{00000000-0005-0000-0000-00008B000000}"/>
    <cellStyle name="良い 2" xfId="140" xr:uid="{00000000-0005-0000-0000-00008C000000}"/>
    <cellStyle name="良い 3" xfId="141" xr:uid="{00000000-0005-0000-0000-00008D000000}"/>
    <cellStyle name="良い 4" xfId="142" xr:uid="{00000000-0005-0000-0000-00008E000000}"/>
  </cellStyles>
  <dxfs count="0"/>
  <tableStyles count="0" defaultTableStyle="TableStyleMedium9" defaultPivotStyle="PivotStyleLight16"/>
  <colors>
    <mruColors>
      <color rgb="FF99FFCC"/>
      <color rgb="FF66FFCC"/>
      <color rgb="FF66FF99"/>
      <color rgb="FF99FF99"/>
      <color rgb="FF92D05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Normal="100" workbookViewId="0">
      <selection activeCell="H6" sqref="H6"/>
    </sheetView>
  </sheetViews>
  <sheetFormatPr defaultColWidth="11" defaultRowHeight="16.2" x14ac:dyDescent="0.2"/>
  <cols>
    <col min="1" max="1" width="12.21875" style="1" customWidth="1"/>
    <col min="2" max="2" width="12.88671875" style="1" customWidth="1"/>
    <col min="3" max="3" width="14.21875" style="1" customWidth="1"/>
    <col min="4" max="4" width="14" style="1" customWidth="1"/>
    <col min="5" max="5" width="11" style="1" customWidth="1"/>
    <col min="6" max="6" width="12.33203125" style="1" customWidth="1"/>
    <col min="7" max="16384" width="11" style="1"/>
  </cols>
  <sheetData>
    <row r="1" spans="2:6" ht="28.95" customHeight="1" x14ac:dyDescent="0.2"/>
    <row r="11" spans="2:6" ht="28.2" x14ac:dyDescent="0.35">
      <c r="B11" s="78" t="s">
        <v>223</v>
      </c>
      <c r="C11" s="78"/>
      <c r="D11" s="78"/>
      <c r="E11" s="78"/>
      <c r="F11" s="78"/>
    </row>
    <row r="14" spans="2:6" ht="30" customHeight="1" x14ac:dyDescent="0.2">
      <c r="B14" s="3"/>
      <c r="C14" s="75" t="s">
        <v>211</v>
      </c>
      <c r="D14" s="76"/>
      <c r="E14"/>
    </row>
    <row r="15" spans="2:6" ht="30" customHeight="1" x14ac:dyDescent="0.2">
      <c r="B15" s="2"/>
      <c r="C15" s="77" t="s">
        <v>212</v>
      </c>
      <c r="D15" s="76"/>
      <c r="E15"/>
    </row>
    <row r="32" spans="1:6" ht="30.75" customHeight="1" x14ac:dyDescent="0.2">
      <c r="A32" s="74" t="s">
        <v>121</v>
      </c>
      <c r="B32" s="74"/>
      <c r="C32" s="74"/>
      <c r="D32" s="74"/>
      <c r="E32" s="74"/>
      <c r="F32" s="74"/>
    </row>
    <row r="33" spans="1:6" ht="24.75" customHeight="1" x14ac:dyDescent="0.2">
      <c r="A33" s="74" t="s">
        <v>122</v>
      </c>
      <c r="B33" s="74"/>
      <c r="C33" s="74"/>
      <c r="D33" s="74"/>
      <c r="E33" s="74"/>
      <c r="F33" s="74"/>
    </row>
    <row r="34" spans="1:6" ht="24.75" customHeight="1" x14ac:dyDescent="0.2">
      <c r="A34" s="68"/>
      <c r="B34" s="68"/>
      <c r="C34" s="68"/>
      <c r="D34" s="68"/>
      <c r="E34" s="68"/>
      <c r="F34" s="68"/>
    </row>
    <row r="35" spans="1:6" ht="24.75" customHeight="1" x14ac:dyDescent="0.2">
      <c r="A35" s="68"/>
      <c r="B35" s="68"/>
      <c r="C35" s="68"/>
      <c r="D35" s="68"/>
      <c r="E35" s="68"/>
      <c r="F35" s="68"/>
    </row>
    <row r="36" spans="1:6" ht="24.75" customHeight="1" x14ac:dyDescent="0.2">
      <c r="A36" s="68"/>
      <c r="B36" s="68"/>
      <c r="C36" s="68"/>
      <c r="D36" s="68"/>
      <c r="E36" s="68"/>
      <c r="F36" s="68"/>
    </row>
    <row r="37" spans="1:6" ht="24.75" customHeight="1" x14ac:dyDescent="0.2">
      <c r="A37" s="68"/>
      <c r="B37" s="68"/>
      <c r="C37" s="68"/>
      <c r="D37" s="68"/>
      <c r="E37" s="68"/>
      <c r="F37" s="68"/>
    </row>
  </sheetData>
  <mergeCells count="5">
    <mergeCell ref="A33:F33"/>
    <mergeCell ref="C14:D14"/>
    <mergeCell ref="C15:D15"/>
    <mergeCell ref="A32:F32"/>
    <mergeCell ref="B11:F11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1:O64"/>
  <sheetViews>
    <sheetView zoomScaleNormal="100" workbookViewId="0">
      <pane xSplit="1" ySplit="5" topLeftCell="B36" activePane="bottomRight" state="frozen"/>
      <selection activeCell="L19" sqref="L19"/>
      <selection pane="topRight" activeCell="L19" sqref="L19"/>
      <selection pane="bottomLeft" activeCell="L19" sqref="L19"/>
      <selection pane="bottomRight" activeCell="K46" sqref="K46"/>
    </sheetView>
  </sheetViews>
  <sheetFormatPr defaultColWidth="9" defaultRowHeight="13.2" x14ac:dyDescent="0.2"/>
  <cols>
    <col min="1" max="1" width="37.33203125" style="4" customWidth="1"/>
    <col min="2" max="2" width="1.77734375" style="5" customWidth="1"/>
    <col min="3" max="3" width="16.109375" style="5" customWidth="1"/>
    <col min="4" max="5" width="1.77734375" style="5" customWidth="1"/>
    <col min="6" max="6" width="16.109375" style="5" customWidth="1"/>
    <col min="7" max="8" width="1.77734375" style="5" customWidth="1"/>
    <col min="9" max="9" width="16.109375" style="5" customWidth="1"/>
    <col min="10" max="10" width="1.77734375" style="5" customWidth="1"/>
    <col min="11" max="16384" width="9" style="4"/>
  </cols>
  <sheetData>
    <row r="1" spans="1:12" ht="21.75" customHeight="1" x14ac:dyDescent="0.2">
      <c r="A1" s="79" t="s">
        <v>133</v>
      </c>
      <c r="B1" s="80"/>
      <c r="C1" s="80"/>
      <c r="D1" s="80"/>
      <c r="E1" s="80"/>
      <c r="F1" s="80"/>
      <c r="G1" s="80"/>
      <c r="H1" s="80"/>
      <c r="I1" s="80"/>
      <c r="J1" s="80"/>
    </row>
    <row r="2" spans="1:12" ht="15" customHeight="1" x14ac:dyDescent="0.2"/>
    <row r="3" spans="1:12" ht="15" customHeight="1" x14ac:dyDescent="0.2">
      <c r="A3" s="81" t="s">
        <v>215</v>
      </c>
      <c r="B3" s="82"/>
      <c r="C3" s="82"/>
      <c r="D3" s="82"/>
      <c r="E3" s="82"/>
      <c r="F3" s="82"/>
      <c r="G3" s="82"/>
      <c r="H3" s="82"/>
      <c r="I3" s="82"/>
      <c r="J3" s="82"/>
    </row>
    <row r="4" spans="1:12" ht="15" customHeight="1" x14ac:dyDescent="0.2">
      <c r="I4" s="23" t="s">
        <v>134</v>
      </c>
    </row>
    <row r="5" spans="1:12" ht="21" customHeight="1" x14ac:dyDescent="0.2">
      <c r="A5" s="27" t="s">
        <v>47</v>
      </c>
      <c r="B5" s="26"/>
      <c r="C5" s="26" t="s">
        <v>46</v>
      </c>
      <c r="D5" s="25"/>
      <c r="E5" s="26"/>
      <c r="F5" s="26" t="s">
        <v>45</v>
      </c>
      <c r="G5" s="25"/>
      <c r="H5" s="26"/>
      <c r="I5" s="26" t="s">
        <v>44</v>
      </c>
      <c r="J5" s="25"/>
    </row>
    <row r="6" spans="1:12" ht="15" customHeight="1" x14ac:dyDescent="0.2">
      <c r="A6" s="10" t="s">
        <v>43</v>
      </c>
      <c r="B6" s="23" t="s">
        <v>0</v>
      </c>
      <c r="C6" s="23"/>
      <c r="D6" s="22" t="s">
        <v>0</v>
      </c>
      <c r="E6" s="24" t="s">
        <v>0</v>
      </c>
      <c r="F6" s="23"/>
      <c r="G6" s="22" t="s">
        <v>0</v>
      </c>
      <c r="H6" s="24" t="s">
        <v>0</v>
      </c>
      <c r="I6" s="23"/>
      <c r="J6" s="22" t="s">
        <v>0</v>
      </c>
    </row>
    <row r="7" spans="1:12" ht="15" customHeight="1" x14ac:dyDescent="0.2">
      <c r="A7" s="10" t="s">
        <v>42</v>
      </c>
      <c r="D7" s="11"/>
      <c r="G7" s="11"/>
      <c r="J7" s="11"/>
    </row>
    <row r="8" spans="1:12" ht="15" customHeight="1" x14ac:dyDescent="0.2">
      <c r="A8" s="10" t="s">
        <v>41</v>
      </c>
      <c r="C8" s="72">
        <v>74721966</v>
      </c>
      <c r="D8" s="11"/>
      <c r="F8" s="5">
        <v>61099772</v>
      </c>
      <c r="G8" s="11"/>
      <c r="I8" s="12">
        <f t="shared" ref="I8:I17" si="0">+C8-F8</f>
        <v>13622194</v>
      </c>
      <c r="J8" s="11"/>
    </row>
    <row r="9" spans="1:12" ht="15" hidden="1" customHeight="1" x14ac:dyDescent="0.2">
      <c r="A9" s="10" t="s">
        <v>40</v>
      </c>
      <c r="C9" s="5">
        <v>0</v>
      </c>
      <c r="D9" s="11"/>
      <c r="F9" s="5">
        <v>0</v>
      </c>
      <c r="G9" s="11"/>
      <c r="I9" s="12">
        <f t="shared" si="0"/>
        <v>0</v>
      </c>
      <c r="J9" s="11"/>
    </row>
    <row r="10" spans="1:12" ht="15" hidden="1" customHeight="1" x14ac:dyDescent="0.2">
      <c r="A10" s="10" t="s">
        <v>39</v>
      </c>
      <c r="C10" s="5">
        <v>0</v>
      </c>
      <c r="D10" s="11"/>
      <c r="F10" s="5">
        <v>0</v>
      </c>
      <c r="G10" s="11"/>
      <c r="I10" s="12">
        <f t="shared" si="0"/>
        <v>0</v>
      </c>
      <c r="J10" s="11"/>
    </row>
    <row r="11" spans="1:12" ht="15" hidden="1" customHeight="1" x14ac:dyDescent="0.2">
      <c r="A11" s="10" t="s">
        <v>38</v>
      </c>
      <c r="C11" s="5">
        <v>0</v>
      </c>
      <c r="D11" s="11"/>
      <c r="F11" s="5">
        <v>0</v>
      </c>
      <c r="G11" s="11"/>
      <c r="I11" s="12">
        <f t="shared" si="0"/>
        <v>0</v>
      </c>
      <c r="J11" s="11"/>
    </row>
    <row r="12" spans="1:12" ht="15" hidden="1" customHeight="1" x14ac:dyDescent="0.2">
      <c r="A12" s="10" t="s">
        <v>37</v>
      </c>
      <c r="C12" s="5">
        <v>0</v>
      </c>
      <c r="D12" s="11"/>
      <c r="F12" s="5">
        <v>0</v>
      </c>
      <c r="G12" s="11"/>
      <c r="I12" s="12">
        <f t="shared" si="0"/>
        <v>0</v>
      </c>
      <c r="J12" s="11"/>
    </row>
    <row r="13" spans="1:12" ht="15" hidden="1" customHeight="1" x14ac:dyDescent="0.2">
      <c r="A13" s="10" t="s">
        <v>36</v>
      </c>
      <c r="C13" s="5">
        <v>0</v>
      </c>
      <c r="D13" s="11"/>
      <c r="F13" s="5">
        <v>0</v>
      </c>
      <c r="G13" s="11"/>
      <c r="I13" s="12">
        <f t="shared" si="0"/>
        <v>0</v>
      </c>
      <c r="J13" s="11"/>
    </row>
    <row r="14" spans="1:12" ht="15" customHeight="1" x14ac:dyDescent="0.2">
      <c r="A14" s="10" t="s">
        <v>202</v>
      </c>
      <c r="C14" s="5">
        <v>33370</v>
      </c>
      <c r="D14" s="11"/>
      <c r="F14" s="5">
        <v>394270</v>
      </c>
      <c r="G14" s="11"/>
      <c r="I14" s="12">
        <f t="shared" si="0"/>
        <v>-360900</v>
      </c>
      <c r="J14" s="11"/>
      <c r="L14" s="5"/>
    </row>
    <row r="15" spans="1:12" ht="15" customHeight="1" x14ac:dyDescent="0.2">
      <c r="A15" s="10" t="s">
        <v>132</v>
      </c>
      <c r="C15" s="5">
        <v>96600</v>
      </c>
      <c r="D15" s="11"/>
      <c r="F15" s="5">
        <v>782210</v>
      </c>
      <c r="G15" s="11"/>
      <c r="I15" s="12">
        <f t="shared" si="0"/>
        <v>-685610</v>
      </c>
      <c r="J15" s="11"/>
    </row>
    <row r="16" spans="1:12" ht="15" customHeight="1" x14ac:dyDescent="0.2">
      <c r="A16" s="10" t="s">
        <v>214</v>
      </c>
      <c r="C16" s="5">
        <v>652300</v>
      </c>
      <c r="D16" s="11"/>
      <c r="F16" s="5">
        <v>0</v>
      </c>
      <c r="G16" s="11"/>
      <c r="I16" s="12">
        <f t="shared" si="0"/>
        <v>652300</v>
      </c>
      <c r="J16" s="11"/>
    </row>
    <row r="17" spans="1:10" ht="15" customHeight="1" x14ac:dyDescent="0.2">
      <c r="A17" s="10" t="s">
        <v>35</v>
      </c>
      <c r="B17" s="8" t="s">
        <v>0</v>
      </c>
      <c r="C17" s="8">
        <f>SUM(C8:C16)</f>
        <v>75504236</v>
      </c>
      <c r="D17" s="6" t="s">
        <v>0</v>
      </c>
      <c r="E17" s="8" t="s">
        <v>0</v>
      </c>
      <c r="F17" s="8">
        <v>62276252</v>
      </c>
      <c r="G17" s="6" t="s">
        <v>0</v>
      </c>
      <c r="H17" s="8" t="s">
        <v>0</v>
      </c>
      <c r="I17" s="7">
        <f t="shared" si="0"/>
        <v>13227984</v>
      </c>
      <c r="J17" s="6" t="s">
        <v>0</v>
      </c>
    </row>
    <row r="18" spans="1:10" ht="15" customHeight="1" x14ac:dyDescent="0.2">
      <c r="A18" s="10"/>
      <c r="B18" s="4"/>
      <c r="C18" s="4"/>
      <c r="D18" s="11"/>
      <c r="F18" s="4"/>
      <c r="G18" s="11"/>
      <c r="I18" s="12"/>
      <c r="J18" s="11"/>
    </row>
    <row r="19" spans="1:10" ht="15" customHeight="1" x14ac:dyDescent="0.2">
      <c r="A19" s="10" t="s">
        <v>34</v>
      </c>
      <c r="D19" s="11"/>
      <c r="G19" s="11"/>
      <c r="J19" s="11"/>
    </row>
    <row r="20" spans="1:10" ht="15" customHeight="1" x14ac:dyDescent="0.2">
      <c r="A20" s="10" t="s">
        <v>97</v>
      </c>
      <c r="D20" s="11"/>
      <c r="G20" s="11"/>
      <c r="J20" s="11"/>
    </row>
    <row r="21" spans="1:10" ht="15" customHeight="1" x14ac:dyDescent="0.2">
      <c r="A21" s="10" t="s">
        <v>96</v>
      </c>
      <c r="C21" s="5">
        <v>21308889</v>
      </c>
      <c r="D21" s="11"/>
      <c r="F21" s="5">
        <v>21308889</v>
      </c>
      <c r="G21" s="11"/>
      <c r="I21" s="12">
        <f>+C21-F21</f>
        <v>0</v>
      </c>
      <c r="J21" s="11"/>
    </row>
    <row r="22" spans="1:10" ht="15" customHeight="1" x14ac:dyDescent="0.2">
      <c r="A22" s="10" t="s">
        <v>148</v>
      </c>
      <c r="B22" s="8" t="s">
        <v>0</v>
      </c>
      <c r="C22" s="8">
        <f>SUM(C21:C21)</f>
        <v>21308889</v>
      </c>
      <c r="D22" s="6" t="s">
        <v>0</v>
      </c>
      <c r="E22" s="8" t="s">
        <v>0</v>
      </c>
      <c r="F22" s="8">
        <v>21308889</v>
      </c>
      <c r="G22" s="6" t="s">
        <v>0</v>
      </c>
      <c r="H22" s="8" t="s">
        <v>0</v>
      </c>
      <c r="I22" s="7">
        <f>+C22-F22</f>
        <v>0</v>
      </c>
      <c r="J22" s="6" t="s">
        <v>0</v>
      </c>
    </row>
    <row r="23" spans="1:10" ht="15" customHeight="1" x14ac:dyDescent="0.2">
      <c r="A23" s="10" t="s">
        <v>146</v>
      </c>
      <c r="B23" s="59"/>
      <c r="C23" s="59"/>
      <c r="D23" s="11"/>
      <c r="E23" s="59"/>
      <c r="F23" s="59"/>
      <c r="G23" s="11"/>
      <c r="H23" s="59"/>
      <c r="I23" s="60"/>
      <c r="J23" s="11"/>
    </row>
    <row r="24" spans="1:10" ht="15" customHeight="1" x14ac:dyDescent="0.2">
      <c r="A24" s="63" t="s">
        <v>192</v>
      </c>
      <c r="B24" s="59"/>
      <c r="C24" s="59">
        <v>3000000</v>
      </c>
      <c r="D24" s="11"/>
      <c r="E24" s="59"/>
      <c r="F24" s="59">
        <v>3000000</v>
      </c>
      <c r="G24" s="11"/>
      <c r="H24" s="59"/>
      <c r="I24" s="60">
        <f>+C24-F24</f>
        <v>0</v>
      </c>
      <c r="J24" s="11"/>
    </row>
    <row r="25" spans="1:10" ht="15" customHeight="1" x14ac:dyDescent="0.2">
      <c r="A25" s="10" t="s">
        <v>193</v>
      </c>
      <c r="B25" s="61"/>
      <c r="C25" s="8">
        <f>SUM(C24)</f>
        <v>3000000</v>
      </c>
      <c r="D25" s="6"/>
      <c r="E25" s="8"/>
      <c r="F25" s="8">
        <v>3000000</v>
      </c>
      <c r="G25" s="6"/>
      <c r="H25" s="8"/>
      <c r="I25" s="7">
        <f>+C25-F25</f>
        <v>0</v>
      </c>
      <c r="J25" s="6"/>
    </row>
    <row r="26" spans="1:10" ht="15" customHeight="1" x14ac:dyDescent="0.2">
      <c r="A26" s="10" t="s">
        <v>147</v>
      </c>
      <c r="D26" s="11"/>
      <c r="G26" s="11"/>
      <c r="J26" s="11"/>
    </row>
    <row r="27" spans="1:10" ht="15" hidden="1" customHeight="1" x14ac:dyDescent="0.2">
      <c r="A27" s="10" t="s">
        <v>33</v>
      </c>
      <c r="D27" s="11"/>
      <c r="G27" s="11"/>
      <c r="I27" s="12">
        <f>+C27-F27</f>
        <v>0</v>
      </c>
      <c r="J27" s="11"/>
    </row>
    <row r="28" spans="1:10" ht="15" hidden="1" customHeight="1" x14ac:dyDescent="0.2">
      <c r="A28" s="10" t="s">
        <v>32</v>
      </c>
      <c r="D28" s="11"/>
      <c r="G28" s="11"/>
      <c r="I28" s="12">
        <f t="shared" ref="I28:I36" si="1">+C28-F28</f>
        <v>0</v>
      </c>
      <c r="J28" s="11"/>
    </row>
    <row r="29" spans="1:10" ht="15" hidden="1" customHeight="1" x14ac:dyDescent="0.2">
      <c r="A29" s="10" t="s">
        <v>31</v>
      </c>
      <c r="D29" s="11"/>
      <c r="G29" s="11"/>
      <c r="I29" s="12">
        <f t="shared" si="1"/>
        <v>0</v>
      </c>
      <c r="J29" s="11"/>
    </row>
    <row r="30" spans="1:10" ht="15" customHeight="1" x14ac:dyDescent="0.2">
      <c r="A30" s="10" t="s">
        <v>30</v>
      </c>
      <c r="C30" s="5">
        <v>149968</v>
      </c>
      <c r="D30" s="11"/>
      <c r="F30" s="5">
        <v>149968</v>
      </c>
      <c r="G30" s="11"/>
      <c r="I30" s="12">
        <f t="shared" si="1"/>
        <v>0</v>
      </c>
      <c r="J30" s="11"/>
    </row>
    <row r="31" spans="1:10" ht="15" customHeight="1" x14ac:dyDescent="0.2">
      <c r="A31" s="10" t="s">
        <v>151</v>
      </c>
      <c r="C31" s="5">
        <v>1296000</v>
      </c>
      <c r="D31" s="11"/>
      <c r="F31" s="5">
        <v>1944000</v>
      </c>
      <c r="G31" s="11"/>
      <c r="I31" s="12">
        <f t="shared" si="1"/>
        <v>-648000</v>
      </c>
      <c r="J31" s="11"/>
    </row>
    <row r="32" spans="1:10" ht="15" customHeight="1" x14ac:dyDescent="0.2">
      <c r="A32" s="10" t="s">
        <v>29</v>
      </c>
      <c r="C32" s="5">
        <v>300000</v>
      </c>
      <c r="D32" s="11"/>
      <c r="F32" s="5">
        <v>300000</v>
      </c>
      <c r="G32" s="11"/>
      <c r="I32" s="12">
        <f t="shared" si="1"/>
        <v>0</v>
      </c>
      <c r="J32" s="11"/>
    </row>
    <row r="33" spans="1:10" ht="15" hidden="1" customHeight="1" x14ac:dyDescent="0.2">
      <c r="A33" s="10" t="s">
        <v>28</v>
      </c>
      <c r="D33" s="11"/>
      <c r="G33" s="11"/>
      <c r="I33" s="12">
        <f t="shared" si="1"/>
        <v>0</v>
      </c>
      <c r="J33" s="11"/>
    </row>
    <row r="34" spans="1:10" ht="15" customHeight="1" x14ac:dyDescent="0.2">
      <c r="A34" s="10" t="s">
        <v>27</v>
      </c>
      <c r="B34" s="8" t="s">
        <v>0</v>
      </c>
      <c r="C34" s="8">
        <f>SUM(C27:C33)</f>
        <v>1745968</v>
      </c>
      <c r="D34" s="6" t="s">
        <v>0</v>
      </c>
      <c r="E34" s="8" t="s">
        <v>0</v>
      </c>
      <c r="F34" s="8">
        <v>2393968</v>
      </c>
      <c r="G34" s="6" t="s">
        <v>0</v>
      </c>
      <c r="H34" s="8" t="s">
        <v>0</v>
      </c>
      <c r="I34" s="7">
        <f t="shared" si="1"/>
        <v>-648000</v>
      </c>
      <c r="J34" s="6" t="s">
        <v>0</v>
      </c>
    </row>
    <row r="35" spans="1:10" ht="15" customHeight="1" x14ac:dyDescent="0.2">
      <c r="A35" s="10" t="s">
        <v>26</v>
      </c>
      <c r="B35" s="8" t="s">
        <v>0</v>
      </c>
      <c r="C35" s="8">
        <f>+C22+C25+C34</f>
        <v>26054857</v>
      </c>
      <c r="D35" s="6" t="s">
        <v>0</v>
      </c>
      <c r="E35" s="8" t="s">
        <v>0</v>
      </c>
      <c r="F35" s="8">
        <v>26702857</v>
      </c>
      <c r="G35" s="6" t="s">
        <v>0</v>
      </c>
      <c r="H35" s="8" t="s">
        <v>0</v>
      </c>
      <c r="I35" s="7">
        <f t="shared" si="1"/>
        <v>-648000</v>
      </c>
      <c r="J35" s="6" t="s">
        <v>0</v>
      </c>
    </row>
    <row r="36" spans="1:10" ht="15" customHeight="1" x14ac:dyDescent="0.2">
      <c r="A36" s="10" t="s">
        <v>25</v>
      </c>
      <c r="B36" s="8" t="s">
        <v>0</v>
      </c>
      <c r="C36" s="8">
        <f>+C17+C35</f>
        <v>101559093</v>
      </c>
      <c r="D36" s="6" t="s">
        <v>0</v>
      </c>
      <c r="E36" s="8" t="s">
        <v>0</v>
      </c>
      <c r="F36" s="8">
        <v>88979109</v>
      </c>
      <c r="G36" s="6" t="s">
        <v>0</v>
      </c>
      <c r="H36" s="8" t="s">
        <v>0</v>
      </c>
      <c r="I36" s="7">
        <f t="shared" si="1"/>
        <v>12579984</v>
      </c>
      <c r="J36" s="6" t="s">
        <v>0</v>
      </c>
    </row>
    <row r="37" spans="1:10" ht="15" customHeight="1" x14ac:dyDescent="0.2">
      <c r="A37" s="10" t="s">
        <v>24</v>
      </c>
      <c r="B37" s="5" t="s">
        <v>0</v>
      </c>
      <c r="D37" s="11" t="s">
        <v>0</v>
      </c>
      <c r="E37" s="5" t="s">
        <v>0</v>
      </c>
      <c r="G37" s="11" t="s">
        <v>0</v>
      </c>
      <c r="H37" s="5" t="s">
        <v>0</v>
      </c>
      <c r="J37" s="11" t="s">
        <v>0</v>
      </c>
    </row>
    <row r="38" spans="1:10" ht="15" customHeight="1" x14ac:dyDescent="0.2">
      <c r="A38" s="10" t="s">
        <v>23</v>
      </c>
      <c r="D38" s="11"/>
      <c r="G38" s="11"/>
      <c r="J38" s="11"/>
    </row>
    <row r="39" spans="1:10" ht="12.75" customHeight="1" x14ac:dyDescent="0.2">
      <c r="A39" s="10" t="s">
        <v>203</v>
      </c>
      <c r="C39" s="5">
        <v>743600</v>
      </c>
      <c r="D39" s="11"/>
      <c r="F39" s="5">
        <v>38500</v>
      </c>
      <c r="G39" s="11"/>
      <c r="I39" s="12">
        <f t="shared" ref="I39:I45" si="2">+C39-F39</f>
        <v>705100</v>
      </c>
      <c r="J39" s="11"/>
    </row>
    <row r="40" spans="1:10" ht="15" customHeight="1" x14ac:dyDescent="0.2">
      <c r="A40" s="10" t="s">
        <v>220</v>
      </c>
      <c r="C40" s="5">
        <v>265000</v>
      </c>
      <c r="D40" s="11"/>
      <c r="F40" s="5">
        <v>1550000</v>
      </c>
      <c r="G40" s="11"/>
      <c r="I40" s="12">
        <f t="shared" si="2"/>
        <v>-1285000</v>
      </c>
      <c r="J40" s="11"/>
    </row>
    <row r="41" spans="1:10" ht="15" customHeight="1" x14ac:dyDescent="0.2">
      <c r="A41" s="10" t="s">
        <v>22</v>
      </c>
      <c r="C41" s="5">
        <v>5000</v>
      </c>
      <c r="D41" s="11"/>
      <c r="F41" s="5">
        <v>9166000</v>
      </c>
      <c r="G41" s="11"/>
      <c r="I41" s="12">
        <f t="shared" si="2"/>
        <v>-9161000</v>
      </c>
      <c r="J41" s="11"/>
    </row>
    <row r="42" spans="1:10" ht="15" customHeight="1" x14ac:dyDescent="0.2">
      <c r="A42" s="10" t="s">
        <v>21</v>
      </c>
      <c r="C42" s="5">
        <v>1300</v>
      </c>
      <c r="D42" s="11"/>
      <c r="F42" s="5">
        <v>50000</v>
      </c>
      <c r="G42" s="11"/>
      <c r="I42" s="12">
        <f t="shared" si="2"/>
        <v>-48700</v>
      </c>
      <c r="J42" s="11"/>
    </row>
    <row r="43" spans="1:10" ht="15" hidden="1" customHeight="1" x14ac:dyDescent="0.2">
      <c r="A43" s="10" t="s">
        <v>20</v>
      </c>
      <c r="D43" s="11"/>
      <c r="G43" s="11"/>
      <c r="I43" s="12">
        <f t="shared" si="2"/>
        <v>0</v>
      </c>
      <c r="J43" s="11"/>
    </row>
    <row r="44" spans="1:10" ht="15" customHeight="1" x14ac:dyDescent="0.2">
      <c r="A44" s="10" t="s">
        <v>152</v>
      </c>
      <c r="C44" s="5">
        <v>0</v>
      </c>
      <c r="D44" s="11"/>
      <c r="F44" s="5">
        <v>0</v>
      </c>
      <c r="G44" s="11"/>
      <c r="I44" s="12">
        <f t="shared" si="2"/>
        <v>0</v>
      </c>
      <c r="J44" s="11"/>
    </row>
    <row r="45" spans="1:10" ht="15" customHeight="1" x14ac:dyDescent="0.2">
      <c r="A45" s="10" t="s">
        <v>19</v>
      </c>
      <c r="B45" s="8" t="s">
        <v>0</v>
      </c>
      <c r="C45" s="8">
        <f>SUM(C39:C44)</f>
        <v>1014900</v>
      </c>
      <c r="D45" s="6" t="s">
        <v>0</v>
      </c>
      <c r="E45" s="8" t="s">
        <v>0</v>
      </c>
      <c r="F45" s="8">
        <v>10804500</v>
      </c>
      <c r="G45" s="6" t="s">
        <v>0</v>
      </c>
      <c r="H45" s="8" t="s">
        <v>0</v>
      </c>
      <c r="I45" s="7">
        <f t="shared" si="2"/>
        <v>-9789600</v>
      </c>
      <c r="J45" s="6" t="s">
        <v>0</v>
      </c>
    </row>
    <row r="46" spans="1:10" ht="15" customHeight="1" x14ac:dyDescent="0.2">
      <c r="A46" s="10" t="s">
        <v>18</v>
      </c>
      <c r="D46" s="11"/>
      <c r="G46" s="11"/>
      <c r="J46" s="11"/>
    </row>
    <row r="47" spans="1:10" ht="15" hidden="1" customHeight="1" x14ac:dyDescent="0.2">
      <c r="A47" s="10" t="s">
        <v>17</v>
      </c>
      <c r="D47" s="11"/>
      <c r="G47" s="11"/>
      <c r="I47" s="12"/>
      <c r="J47" s="11"/>
    </row>
    <row r="48" spans="1:10" ht="15" hidden="1" customHeight="1" x14ac:dyDescent="0.2">
      <c r="A48" s="10" t="s">
        <v>16</v>
      </c>
      <c r="D48" s="11"/>
      <c r="G48" s="11"/>
      <c r="I48" s="12"/>
      <c r="J48" s="11"/>
    </row>
    <row r="49" spans="1:15" ht="15" customHeight="1" x14ac:dyDescent="0.2">
      <c r="A49" s="10" t="s">
        <v>15</v>
      </c>
      <c r="B49" s="8" t="s">
        <v>0</v>
      </c>
      <c r="C49" s="8">
        <f>SUM(C47:C48)</f>
        <v>0</v>
      </c>
      <c r="D49" s="6" t="s">
        <v>0</v>
      </c>
      <c r="E49" s="8" t="s">
        <v>0</v>
      </c>
      <c r="F49" s="8">
        <v>0</v>
      </c>
      <c r="G49" s="6" t="s">
        <v>0</v>
      </c>
      <c r="H49" s="8" t="s">
        <v>0</v>
      </c>
      <c r="I49" s="7">
        <f>+C49-F49</f>
        <v>0</v>
      </c>
      <c r="J49" s="6" t="s">
        <v>0</v>
      </c>
    </row>
    <row r="50" spans="1:15" ht="15" customHeight="1" x14ac:dyDescent="0.2">
      <c r="A50" s="10" t="s">
        <v>14</v>
      </c>
      <c r="B50" s="8" t="s">
        <v>0</v>
      </c>
      <c r="C50" s="8">
        <f>SUM(C45,C49)</f>
        <v>1014900</v>
      </c>
      <c r="D50" s="6" t="s">
        <v>0</v>
      </c>
      <c r="E50" s="8" t="s">
        <v>0</v>
      </c>
      <c r="F50" s="8">
        <v>10804500</v>
      </c>
      <c r="G50" s="6" t="s">
        <v>0</v>
      </c>
      <c r="H50" s="8" t="s">
        <v>0</v>
      </c>
      <c r="I50" s="7">
        <f>+C50-F50</f>
        <v>-9789600</v>
      </c>
      <c r="J50" s="6" t="s">
        <v>0</v>
      </c>
    </row>
    <row r="51" spans="1:15" ht="15" customHeight="1" x14ac:dyDescent="0.2">
      <c r="A51" s="10" t="s">
        <v>13</v>
      </c>
      <c r="B51" s="5" t="s">
        <v>0</v>
      </c>
      <c r="D51" s="11" t="s">
        <v>0</v>
      </c>
      <c r="E51" s="5" t="s">
        <v>0</v>
      </c>
      <c r="G51" s="11" t="s">
        <v>0</v>
      </c>
      <c r="H51" s="5" t="s">
        <v>0</v>
      </c>
      <c r="J51" s="11" t="s">
        <v>0</v>
      </c>
    </row>
    <row r="52" spans="1:15" ht="15" customHeight="1" x14ac:dyDescent="0.2">
      <c r="A52" s="10" t="s">
        <v>12</v>
      </c>
      <c r="B52" s="13"/>
      <c r="D52" s="11"/>
      <c r="G52" s="11"/>
      <c r="J52" s="11"/>
    </row>
    <row r="53" spans="1:15" ht="15" customHeight="1" x14ac:dyDescent="0.2">
      <c r="A53" s="10" t="s">
        <v>154</v>
      </c>
      <c r="B53" s="13"/>
      <c r="C53" s="5">
        <v>1000000</v>
      </c>
      <c r="D53" s="11"/>
      <c r="F53" s="5">
        <v>1000000</v>
      </c>
      <c r="G53" s="11"/>
      <c r="I53" s="5">
        <f>+C53-F53</f>
        <v>0</v>
      </c>
      <c r="J53" s="11"/>
    </row>
    <row r="54" spans="1:15" ht="15" customHeight="1" x14ac:dyDescent="0.2">
      <c r="A54" s="10" t="s">
        <v>11</v>
      </c>
      <c r="B54" s="17" t="s">
        <v>0</v>
      </c>
      <c r="C54" s="16">
        <f>SUM(C53)</f>
        <v>1000000</v>
      </c>
      <c r="D54" s="14" t="s">
        <v>0</v>
      </c>
      <c r="E54" s="16" t="s">
        <v>0</v>
      </c>
      <c r="F54" s="16">
        <v>1000000</v>
      </c>
      <c r="G54" s="14" t="s">
        <v>0</v>
      </c>
      <c r="H54" s="16" t="s">
        <v>0</v>
      </c>
      <c r="I54" s="15">
        <f>SUM(I53)</f>
        <v>0</v>
      </c>
      <c r="J54" s="14" t="s">
        <v>0</v>
      </c>
    </row>
    <row r="55" spans="1:15" ht="15" customHeight="1" x14ac:dyDescent="0.2">
      <c r="A55" s="10" t="s">
        <v>8</v>
      </c>
      <c r="B55" s="13" t="s">
        <v>6</v>
      </c>
      <c r="C55" s="5">
        <v>0</v>
      </c>
      <c r="D55" s="11" t="s">
        <v>5</v>
      </c>
      <c r="E55" s="5" t="s">
        <v>4</v>
      </c>
      <c r="F55" s="5">
        <v>0</v>
      </c>
      <c r="G55" s="11" t="s">
        <v>3</v>
      </c>
      <c r="H55" s="5" t="s">
        <v>4</v>
      </c>
      <c r="I55" s="12">
        <v>0</v>
      </c>
      <c r="J55" s="11" t="s">
        <v>3</v>
      </c>
    </row>
    <row r="56" spans="1:15" ht="15" customHeight="1" x14ac:dyDescent="0.2">
      <c r="A56" s="10" t="s">
        <v>7</v>
      </c>
      <c r="B56" s="21" t="s">
        <v>6</v>
      </c>
      <c r="C56" s="20">
        <v>1000000</v>
      </c>
      <c r="D56" s="18" t="s">
        <v>5</v>
      </c>
      <c r="E56" s="20" t="s">
        <v>4</v>
      </c>
      <c r="F56" s="20">
        <v>1000000</v>
      </c>
      <c r="G56" s="18" t="s">
        <v>3</v>
      </c>
      <c r="H56" s="20" t="s">
        <v>4</v>
      </c>
      <c r="I56" s="19">
        <f>+C56-F56</f>
        <v>0</v>
      </c>
      <c r="J56" s="18" t="s">
        <v>3</v>
      </c>
    </row>
    <row r="57" spans="1:15" ht="15" customHeight="1" x14ac:dyDescent="0.2">
      <c r="A57" s="10" t="s">
        <v>10</v>
      </c>
      <c r="B57" s="13"/>
      <c r="D57" s="11"/>
      <c r="G57" s="11"/>
      <c r="J57" s="11"/>
    </row>
    <row r="58" spans="1:15" ht="15" customHeight="1" x14ac:dyDescent="0.2">
      <c r="A58" s="10" t="s">
        <v>9</v>
      </c>
      <c r="B58" s="17"/>
      <c r="C58" s="16">
        <f>+C36-C50-C54</f>
        <v>99544193</v>
      </c>
      <c r="D58" s="14"/>
      <c r="E58" s="16"/>
      <c r="F58" s="16">
        <v>77174609</v>
      </c>
      <c r="G58" s="14"/>
      <c r="H58" s="16"/>
      <c r="I58" s="15">
        <f>+C58-F58</f>
        <v>22369584</v>
      </c>
      <c r="J58" s="14"/>
    </row>
    <row r="59" spans="1:15" ht="15" customHeight="1" x14ac:dyDescent="0.2">
      <c r="A59" s="10" t="s">
        <v>8</v>
      </c>
      <c r="B59" s="13" t="s">
        <v>6</v>
      </c>
      <c r="C59" s="5">
        <v>21308889</v>
      </c>
      <c r="D59" s="11" t="s">
        <v>5</v>
      </c>
      <c r="E59" s="5" t="s">
        <v>4</v>
      </c>
      <c r="F59" s="5">
        <v>21308889</v>
      </c>
      <c r="G59" s="11" t="s">
        <v>3</v>
      </c>
      <c r="H59" s="5" t="s">
        <v>4</v>
      </c>
      <c r="I59" s="12">
        <f>+C59-F59</f>
        <v>0</v>
      </c>
      <c r="J59" s="11" t="s">
        <v>3</v>
      </c>
      <c r="O59" s="5"/>
    </row>
    <row r="60" spans="1:15" ht="15" customHeight="1" x14ac:dyDescent="0.2">
      <c r="A60" s="10" t="s">
        <v>7</v>
      </c>
      <c r="B60" s="5" t="s">
        <v>6</v>
      </c>
      <c r="C60" s="72">
        <v>2000000</v>
      </c>
      <c r="D60" s="11" t="s">
        <v>5</v>
      </c>
      <c r="E60" s="5" t="s">
        <v>4</v>
      </c>
      <c r="F60" s="72">
        <v>2000000</v>
      </c>
      <c r="G60" s="11" t="s">
        <v>3</v>
      </c>
      <c r="H60" s="5" t="s">
        <v>4</v>
      </c>
      <c r="I60" s="12">
        <f>+C60-F60</f>
        <v>0</v>
      </c>
      <c r="J60" s="11" t="s">
        <v>141</v>
      </c>
    </row>
    <row r="61" spans="1:15" ht="15" customHeight="1" x14ac:dyDescent="0.2">
      <c r="A61" s="10" t="s">
        <v>2</v>
      </c>
      <c r="B61" s="8" t="s">
        <v>0</v>
      </c>
      <c r="C61" s="8">
        <f>C58+C54</f>
        <v>100544193</v>
      </c>
      <c r="D61" s="6" t="s">
        <v>0</v>
      </c>
      <c r="E61" s="8" t="s">
        <v>0</v>
      </c>
      <c r="F61" s="8">
        <v>78174609</v>
      </c>
      <c r="G61" s="6" t="s">
        <v>0</v>
      </c>
      <c r="H61" s="8" t="s">
        <v>0</v>
      </c>
      <c r="I61" s="7">
        <f>+C61-F61</f>
        <v>22369584</v>
      </c>
      <c r="J61" s="6" t="s">
        <v>0</v>
      </c>
    </row>
    <row r="62" spans="1:15" ht="15" customHeight="1" x14ac:dyDescent="0.2">
      <c r="A62" s="9" t="s">
        <v>1</v>
      </c>
      <c r="B62" s="8" t="s">
        <v>0</v>
      </c>
      <c r="C62" s="8">
        <f>C50+C61</f>
        <v>101559093</v>
      </c>
      <c r="D62" s="6" t="s">
        <v>0</v>
      </c>
      <c r="E62" s="8" t="s">
        <v>0</v>
      </c>
      <c r="F62" s="8">
        <v>88979109</v>
      </c>
      <c r="G62" s="6" t="s">
        <v>0</v>
      </c>
      <c r="H62" s="8" t="s">
        <v>0</v>
      </c>
      <c r="I62" s="7">
        <f>+C62-F62</f>
        <v>12579984</v>
      </c>
      <c r="J62" s="6" t="s">
        <v>0</v>
      </c>
    </row>
    <row r="63" spans="1:15" ht="12.75" customHeight="1" x14ac:dyDescent="0.2"/>
    <row r="64" spans="1:15" x14ac:dyDescent="0.2">
      <c r="C64" s="5" t="s">
        <v>206</v>
      </c>
    </row>
  </sheetData>
  <mergeCells count="2">
    <mergeCell ref="A1:J1"/>
    <mergeCell ref="A3:J3"/>
  </mergeCells>
  <phoneticPr fontId="7"/>
  <pageMargins left="0.43307086614173229" right="0.39370078740157483" top="1.1417322834645669" bottom="0.31496062992125984" header="0.27559055118110237" footer="0.19685039370078741"/>
  <pageSetup paperSize="9" scale="99" orientation="portrait" r:id="rId1"/>
  <headerFooter alignWithMargins="0">
    <oddHeader xml:space="preserve">&amp;C&amp;"ＭＳ Ｐ明朝,標準"
&amp;R
&amp;"ＭＳ Ｐ明朝,標準"
</oddHeader>
    <oddFooter xml:space="preserve">&amp;C&amp;"ＭＳ Ｐ明朝,標準"&amp;10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G334"/>
  <sheetViews>
    <sheetView zoomScale="115" zoomScaleNormal="115" workbookViewId="0">
      <selection activeCell="L19" sqref="L19"/>
    </sheetView>
  </sheetViews>
  <sheetFormatPr defaultColWidth="9" defaultRowHeight="13.2" outlineLevelRow="1" x14ac:dyDescent="0.2"/>
  <cols>
    <col min="1" max="1" width="41.77734375" style="29" customWidth="1"/>
    <col min="2" max="4" width="17.109375" style="28" customWidth="1"/>
    <col min="5" max="6" width="10.88671875" style="4" bestFit="1" customWidth="1"/>
    <col min="7" max="7" width="9.77734375" style="4" bestFit="1" customWidth="1"/>
    <col min="8" max="8" width="9.44140625" style="4" bestFit="1" customWidth="1"/>
    <col min="9" max="16384" width="9" style="4"/>
  </cols>
  <sheetData>
    <row r="1" spans="1:4" ht="22.5" customHeight="1" x14ac:dyDescent="0.2">
      <c r="A1" s="83" t="s">
        <v>85</v>
      </c>
      <c r="B1" s="83"/>
      <c r="C1" s="83"/>
      <c r="D1" s="83"/>
    </row>
    <row r="2" spans="1:4" ht="18.75" customHeight="1" x14ac:dyDescent="0.2">
      <c r="A2" s="82" t="s">
        <v>213</v>
      </c>
      <c r="B2" s="82"/>
      <c r="C2" s="82"/>
      <c r="D2" s="82"/>
    </row>
    <row r="3" spans="1:4" ht="15.75" customHeight="1" x14ac:dyDescent="0.2">
      <c r="A3" s="38"/>
      <c r="B3" s="37"/>
      <c r="C3" s="37"/>
      <c r="D3" s="58" t="s">
        <v>84</v>
      </c>
    </row>
    <row r="4" spans="1:4" ht="13.5" customHeight="1" x14ac:dyDescent="0.2">
      <c r="A4" s="27" t="s">
        <v>47</v>
      </c>
      <c r="B4" s="36" t="s">
        <v>46</v>
      </c>
      <c r="C4" s="36" t="s">
        <v>83</v>
      </c>
      <c r="D4" s="36" t="s">
        <v>44</v>
      </c>
    </row>
    <row r="5" spans="1:4" ht="15" customHeight="1" x14ac:dyDescent="0.2">
      <c r="A5" s="33" t="s">
        <v>82</v>
      </c>
      <c r="B5" s="35"/>
      <c r="C5" s="35"/>
      <c r="D5" s="35"/>
    </row>
    <row r="6" spans="1:4" ht="15" customHeight="1" x14ac:dyDescent="0.2">
      <c r="A6" s="33" t="s">
        <v>81</v>
      </c>
      <c r="B6" s="34"/>
      <c r="C6" s="34"/>
      <c r="D6" s="34"/>
    </row>
    <row r="7" spans="1:4" ht="15" customHeight="1" x14ac:dyDescent="0.2">
      <c r="A7" s="33" t="s">
        <v>80</v>
      </c>
      <c r="B7" s="34"/>
      <c r="C7" s="34"/>
      <c r="D7" s="34"/>
    </row>
    <row r="8" spans="1:4" ht="15" customHeight="1" x14ac:dyDescent="0.2">
      <c r="A8" s="33" t="s">
        <v>125</v>
      </c>
      <c r="B8" s="34">
        <f>SUM(B9)</f>
        <v>25468</v>
      </c>
      <c r="C8" s="34">
        <v>25619</v>
      </c>
      <c r="D8" s="34">
        <f>+B8-C8</f>
        <v>-151</v>
      </c>
    </row>
    <row r="9" spans="1:4" ht="15" customHeight="1" x14ac:dyDescent="0.2">
      <c r="A9" s="33" t="s">
        <v>127</v>
      </c>
      <c r="B9" s="34">
        <v>25468</v>
      </c>
      <c r="C9" s="34">
        <v>25619</v>
      </c>
      <c r="D9" s="34">
        <f t="shared" ref="D9:D38" si="0">+B9-C9</f>
        <v>-151</v>
      </c>
    </row>
    <row r="10" spans="1:4" ht="15" hidden="1" customHeight="1" x14ac:dyDescent="0.2">
      <c r="A10" s="33" t="s">
        <v>135</v>
      </c>
      <c r="B10" s="34">
        <f>SUM(B11)</f>
        <v>0</v>
      </c>
      <c r="C10" s="34">
        <v>0</v>
      </c>
      <c r="D10" s="34">
        <f t="shared" si="0"/>
        <v>0</v>
      </c>
    </row>
    <row r="11" spans="1:4" ht="15" hidden="1" customHeight="1" x14ac:dyDescent="0.2">
      <c r="A11" s="33" t="s">
        <v>136</v>
      </c>
      <c r="B11" s="34">
        <v>0</v>
      </c>
      <c r="C11" s="34">
        <v>0</v>
      </c>
      <c r="D11" s="34">
        <f t="shared" si="0"/>
        <v>0</v>
      </c>
    </row>
    <row r="12" spans="1:4" ht="15" customHeight="1" x14ac:dyDescent="0.2">
      <c r="A12" s="33" t="s">
        <v>142</v>
      </c>
      <c r="B12" s="34">
        <f>SUM(B13:B15)</f>
        <v>27494000</v>
      </c>
      <c r="C12" s="34">
        <v>26765000</v>
      </c>
      <c r="D12" s="34">
        <f t="shared" si="0"/>
        <v>729000</v>
      </c>
    </row>
    <row r="13" spans="1:4" ht="15" customHeight="1" x14ac:dyDescent="0.2">
      <c r="A13" s="33" t="s">
        <v>79</v>
      </c>
      <c r="B13" s="34">
        <v>14045000</v>
      </c>
      <c r="C13" s="34">
        <v>14219000</v>
      </c>
      <c r="D13" s="34">
        <f t="shared" si="0"/>
        <v>-174000</v>
      </c>
    </row>
    <row r="14" spans="1:4" ht="15" customHeight="1" x14ac:dyDescent="0.2">
      <c r="A14" s="33" t="s">
        <v>98</v>
      </c>
      <c r="B14" s="34">
        <v>12240000</v>
      </c>
      <c r="C14" s="34">
        <v>11196000</v>
      </c>
      <c r="D14" s="34">
        <f t="shared" si="0"/>
        <v>1044000</v>
      </c>
    </row>
    <row r="15" spans="1:4" ht="15" customHeight="1" x14ac:dyDescent="0.2">
      <c r="A15" s="33" t="s">
        <v>78</v>
      </c>
      <c r="B15" s="34">
        <f>420000+789000</f>
        <v>1209000</v>
      </c>
      <c r="C15" s="34">
        <v>1350000</v>
      </c>
      <c r="D15" s="34">
        <f t="shared" si="0"/>
        <v>-141000</v>
      </c>
    </row>
    <row r="16" spans="1:4" ht="15" customHeight="1" x14ac:dyDescent="0.2">
      <c r="A16" s="33" t="s">
        <v>126</v>
      </c>
      <c r="B16" s="34">
        <f>SUM(B17,B23,B26,B28)</f>
        <v>31153866</v>
      </c>
      <c r="C16" s="34">
        <v>45825015</v>
      </c>
      <c r="D16" s="34">
        <f t="shared" si="0"/>
        <v>-14671149</v>
      </c>
    </row>
    <row r="17" spans="1:5" ht="15" customHeight="1" x14ac:dyDescent="0.2">
      <c r="A17" s="33" t="s">
        <v>101</v>
      </c>
      <c r="B17" s="34">
        <f>SUM(B18:B22)</f>
        <v>2592100</v>
      </c>
      <c r="C17" s="34">
        <v>19416050</v>
      </c>
      <c r="D17" s="34">
        <f t="shared" si="0"/>
        <v>-16823950</v>
      </c>
    </row>
    <row r="18" spans="1:5" ht="15" customHeight="1" x14ac:dyDescent="0.2">
      <c r="A18" s="33" t="s">
        <v>104</v>
      </c>
      <c r="B18" s="34">
        <v>520900</v>
      </c>
      <c r="C18" s="34">
        <v>961500</v>
      </c>
      <c r="D18" s="34">
        <f t="shared" si="0"/>
        <v>-440600</v>
      </c>
    </row>
    <row r="19" spans="1:5" ht="15" customHeight="1" x14ac:dyDescent="0.2">
      <c r="A19" s="33" t="s">
        <v>105</v>
      </c>
      <c r="B19" s="34">
        <v>0</v>
      </c>
      <c r="C19" s="34">
        <v>540300</v>
      </c>
      <c r="D19" s="34">
        <f t="shared" si="0"/>
        <v>-540300</v>
      </c>
      <c r="E19" s="28"/>
    </row>
    <row r="20" spans="1:5" ht="15" customHeight="1" x14ac:dyDescent="0.2">
      <c r="A20" s="33" t="s">
        <v>106</v>
      </c>
      <c r="B20" s="34">
        <v>0</v>
      </c>
      <c r="C20" s="34">
        <v>777000</v>
      </c>
      <c r="D20" s="34">
        <f t="shared" si="0"/>
        <v>-777000</v>
      </c>
    </row>
    <row r="21" spans="1:5" ht="15" hidden="1" customHeight="1" x14ac:dyDescent="0.2">
      <c r="A21" s="33" t="s">
        <v>107</v>
      </c>
      <c r="B21" s="34">
        <v>0</v>
      </c>
      <c r="C21" s="34">
        <v>0</v>
      </c>
      <c r="D21" s="34">
        <f t="shared" si="0"/>
        <v>0</v>
      </c>
    </row>
    <row r="22" spans="1:5" ht="15" customHeight="1" x14ac:dyDescent="0.2">
      <c r="A22" s="33" t="s">
        <v>108</v>
      </c>
      <c r="B22" s="34">
        <v>2071200</v>
      </c>
      <c r="C22" s="34">
        <v>17137250</v>
      </c>
      <c r="D22" s="34">
        <f t="shared" si="0"/>
        <v>-15066050</v>
      </c>
    </row>
    <row r="23" spans="1:5" ht="15" customHeight="1" x14ac:dyDescent="0.2">
      <c r="A23" s="33" t="s">
        <v>100</v>
      </c>
      <c r="B23" s="34">
        <f>SUM(B24:B25)</f>
        <v>83700</v>
      </c>
      <c r="C23" s="34">
        <v>954100</v>
      </c>
      <c r="D23" s="34">
        <f t="shared" si="0"/>
        <v>-870400</v>
      </c>
    </row>
    <row r="24" spans="1:5" ht="15" customHeight="1" x14ac:dyDescent="0.2">
      <c r="A24" s="33" t="s">
        <v>103</v>
      </c>
      <c r="B24" s="34">
        <v>57700</v>
      </c>
      <c r="C24" s="34">
        <v>763100</v>
      </c>
      <c r="D24" s="34">
        <f t="shared" si="0"/>
        <v>-705400</v>
      </c>
    </row>
    <row r="25" spans="1:5" ht="15" customHeight="1" x14ac:dyDescent="0.2">
      <c r="A25" s="33" t="s">
        <v>129</v>
      </c>
      <c r="B25" s="34">
        <v>26000</v>
      </c>
      <c r="C25" s="34">
        <v>191000</v>
      </c>
      <c r="D25" s="34">
        <f t="shared" si="0"/>
        <v>-165000</v>
      </c>
    </row>
    <row r="26" spans="1:5" ht="15" customHeight="1" x14ac:dyDescent="0.2">
      <c r="A26" s="33" t="s">
        <v>102</v>
      </c>
      <c r="B26" s="34">
        <f>SUM(B27:B27)</f>
        <v>28265000</v>
      </c>
      <c r="C26" s="34">
        <v>25040000</v>
      </c>
      <c r="D26" s="34">
        <f t="shared" si="0"/>
        <v>3225000</v>
      </c>
    </row>
    <row r="27" spans="1:5" ht="15" customHeight="1" x14ac:dyDescent="0.2">
      <c r="A27" s="33" t="s">
        <v>124</v>
      </c>
      <c r="B27" s="34">
        <v>28265000</v>
      </c>
      <c r="C27" s="34">
        <v>25040000</v>
      </c>
      <c r="D27" s="34">
        <f t="shared" si="0"/>
        <v>3225000</v>
      </c>
    </row>
    <row r="28" spans="1:5" ht="15" customHeight="1" x14ac:dyDescent="0.2">
      <c r="A28" s="33" t="s">
        <v>138</v>
      </c>
      <c r="B28" s="34">
        <v>213066</v>
      </c>
      <c r="C28" s="34">
        <v>414865</v>
      </c>
      <c r="D28" s="34">
        <f t="shared" si="0"/>
        <v>-201799</v>
      </c>
    </row>
    <row r="29" spans="1:5" ht="15" customHeight="1" x14ac:dyDescent="0.2">
      <c r="A29" s="33" t="s">
        <v>149</v>
      </c>
      <c r="B29" s="34">
        <f>+B30</f>
        <v>670000</v>
      </c>
      <c r="C29" s="34">
        <v>331500</v>
      </c>
      <c r="D29" s="34">
        <f t="shared" si="0"/>
        <v>338500</v>
      </c>
    </row>
    <row r="30" spans="1:5" ht="15" customHeight="1" x14ac:dyDescent="0.2">
      <c r="A30" s="33" t="s">
        <v>150</v>
      </c>
      <c r="B30" s="34">
        <v>670000</v>
      </c>
      <c r="C30" s="34">
        <v>331500</v>
      </c>
      <c r="D30" s="34">
        <f t="shared" si="0"/>
        <v>338500</v>
      </c>
    </row>
    <row r="31" spans="1:5" ht="15" customHeight="1" x14ac:dyDescent="0.2">
      <c r="A31" s="33" t="s">
        <v>143</v>
      </c>
      <c r="B31" s="34">
        <f>+B32</f>
        <v>0</v>
      </c>
      <c r="C31" s="34">
        <v>1648280</v>
      </c>
      <c r="D31" s="34">
        <f t="shared" si="0"/>
        <v>-1648280</v>
      </c>
    </row>
    <row r="32" spans="1:5" ht="15" customHeight="1" x14ac:dyDescent="0.2">
      <c r="A32" s="33" t="s">
        <v>139</v>
      </c>
      <c r="B32" s="34">
        <v>0</v>
      </c>
      <c r="C32" s="34">
        <v>1648280</v>
      </c>
      <c r="D32" s="34">
        <f t="shared" si="0"/>
        <v>-1648280</v>
      </c>
    </row>
    <row r="33" spans="1:5" ht="15" customHeight="1" x14ac:dyDescent="0.2">
      <c r="A33" s="33" t="s">
        <v>137</v>
      </c>
      <c r="B33" s="34">
        <f>SUM(B34)</f>
        <v>200000</v>
      </c>
      <c r="C33" s="34">
        <v>200000</v>
      </c>
      <c r="D33" s="34">
        <f t="shared" si="0"/>
        <v>0</v>
      </c>
    </row>
    <row r="34" spans="1:5" ht="15" customHeight="1" outlineLevel="1" x14ac:dyDescent="0.2">
      <c r="A34" s="33" t="s">
        <v>99</v>
      </c>
      <c r="B34" s="34">
        <v>200000</v>
      </c>
      <c r="C34" s="34">
        <v>200000</v>
      </c>
      <c r="D34" s="34">
        <f>+B34-C34</f>
        <v>0</v>
      </c>
    </row>
    <row r="35" spans="1:5" ht="15" customHeight="1" x14ac:dyDescent="0.2">
      <c r="A35" s="33" t="s">
        <v>144</v>
      </c>
      <c r="B35" s="34">
        <f>SUM(B36:B37)</f>
        <v>109300</v>
      </c>
      <c r="C35" s="34">
        <v>53763</v>
      </c>
      <c r="D35" s="34">
        <f t="shared" si="0"/>
        <v>55537</v>
      </c>
    </row>
    <row r="36" spans="1:5" ht="15" customHeight="1" x14ac:dyDescent="0.2">
      <c r="A36" s="33" t="s">
        <v>91</v>
      </c>
      <c r="B36" s="34">
        <v>0</v>
      </c>
      <c r="C36" s="34">
        <v>43</v>
      </c>
      <c r="D36" s="34">
        <f t="shared" si="0"/>
        <v>-43</v>
      </c>
      <c r="E36" s="28"/>
    </row>
    <row r="37" spans="1:5" ht="15" customHeight="1" x14ac:dyDescent="0.2">
      <c r="A37" s="33" t="s">
        <v>92</v>
      </c>
      <c r="B37" s="34">
        <v>109300</v>
      </c>
      <c r="C37" s="34">
        <v>53720</v>
      </c>
      <c r="D37" s="34">
        <f t="shared" si="0"/>
        <v>55580</v>
      </c>
    </row>
    <row r="38" spans="1:5" ht="15" customHeight="1" x14ac:dyDescent="0.2">
      <c r="A38" s="33" t="s">
        <v>140</v>
      </c>
      <c r="B38" s="31">
        <f>+B8+B10+B12+B16+B29+B31+B33+B35</f>
        <v>59652634</v>
      </c>
      <c r="C38" s="31">
        <v>74849177</v>
      </c>
      <c r="D38" s="31">
        <f t="shared" si="0"/>
        <v>-15196543</v>
      </c>
    </row>
    <row r="39" spans="1:5" ht="15" customHeight="1" x14ac:dyDescent="0.2">
      <c r="A39" s="33" t="s">
        <v>77</v>
      </c>
      <c r="B39" s="34"/>
      <c r="C39" s="34"/>
      <c r="D39" s="34"/>
    </row>
    <row r="40" spans="1:5" ht="15" customHeight="1" x14ac:dyDescent="0.2">
      <c r="A40" s="33" t="s">
        <v>76</v>
      </c>
      <c r="B40" s="34">
        <f>SUM(B41:B64)-B50-B51-B60-B61</f>
        <v>23418810</v>
      </c>
      <c r="C40" s="34">
        <v>50514303</v>
      </c>
      <c r="D40" s="34">
        <f t="shared" ref="D40:D64" si="1">B40-C40</f>
        <v>-27095493</v>
      </c>
    </row>
    <row r="41" spans="1:5" ht="15" customHeight="1" x14ac:dyDescent="0.2">
      <c r="A41" s="33" t="s">
        <v>153</v>
      </c>
      <c r="B41" s="62">
        <v>0</v>
      </c>
      <c r="C41" s="34">
        <v>137000</v>
      </c>
      <c r="D41" s="34">
        <f t="shared" si="1"/>
        <v>-137000</v>
      </c>
    </row>
    <row r="42" spans="1:5" ht="15" customHeight="1" x14ac:dyDescent="0.2">
      <c r="A42" s="33" t="s">
        <v>109</v>
      </c>
      <c r="B42" s="62">
        <v>12145</v>
      </c>
      <c r="C42" s="34">
        <v>137831</v>
      </c>
      <c r="D42" s="34">
        <f t="shared" si="1"/>
        <v>-125686</v>
      </c>
    </row>
    <row r="43" spans="1:5" ht="15" customHeight="1" x14ac:dyDescent="0.2">
      <c r="A43" s="33" t="s">
        <v>75</v>
      </c>
      <c r="B43" s="62">
        <v>3285691</v>
      </c>
      <c r="C43" s="34">
        <v>13850241</v>
      </c>
      <c r="D43" s="34">
        <f t="shared" si="1"/>
        <v>-10564550</v>
      </c>
    </row>
    <row r="44" spans="1:5" ht="15" customHeight="1" x14ac:dyDescent="0.2">
      <c r="A44" s="33" t="s">
        <v>74</v>
      </c>
      <c r="B44" s="62">
        <v>139530</v>
      </c>
      <c r="C44" s="34">
        <v>757263</v>
      </c>
      <c r="D44" s="34">
        <f t="shared" si="1"/>
        <v>-617733</v>
      </c>
    </row>
    <row r="45" spans="1:5" ht="15" hidden="1" customHeight="1" x14ac:dyDescent="0.2">
      <c r="A45" s="33" t="s">
        <v>130</v>
      </c>
      <c r="B45" s="62">
        <v>0</v>
      </c>
      <c r="C45" s="34">
        <v>0</v>
      </c>
      <c r="D45" s="34">
        <f t="shared" si="1"/>
        <v>0</v>
      </c>
    </row>
    <row r="46" spans="1:5" ht="15" customHeight="1" x14ac:dyDescent="0.2">
      <c r="A46" s="33" t="s">
        <v>110</v>
      </c>
      <c r="B46" s="34">
        <f>1868490+4312</f>
        <v>1872802</v>
      </c>
      <c r="C46" s="34">
        <v>4898297</v>
      </c>
      <c r="D46" s="34">
        <f t="shared" si="1"/>
        <v>-3025495</v>
      </c>
    </row>
    <row r="47" spans="1:5" ht="15" customHeight="1" x14ac:dyDescent="0.2">
      <c r="A47" s="33" t="s">
        <v>111</v>
      </c>
      <c r="B47" s="34">
        <v>8534680</v>
      </c>
      <c r="C47" s="34">
        <v>11365589</v>
      </c>
      <c r="D47" s="34">
        <f t="shared" si="1"/>
        <v>-2830909</v>
      </c>
    </row>
    <row r="48" spans="1:5" ht="15" customHeight="1" x14ac:dyDescent="0.2">
      <c r="A48" s="33" t="s">
        <v>112</v>
      </c>
      <c r="B48" s="34">
        <v>1589052</v>
      </c>
      <c r="C48" s="34">
        <v>8585328</v>
      </c>
      <c r="D48" s="34">
        <f t="shared" si="1"/>
        <v>-6996276</v>
      </c>
    </row>
    <row r="49" spans="1:7" ht="15" customHeight="1" x14ac:dyDescent="0.2">
      <c r="A49" s="33" t="s">
        <v>113</v>
      </c>
      <c r="B49" s="62">
        <f>SUM(B50:B51)</f>
        <v>2659059</v>
      </c>
      <c r="C49" s="34">
        <v>3038022</v>
      </c>
      <c r="D49" s="34">
        <f t="shared" si="1"/>
        <v>-378963</v>
      </c>
    </row>
    <row r="50" spans="1:7" ht="15" customHeight="1" x14ac:dyDescent="0.2">
      <c r="A50" s="33" t="s">
        <v>207</v>
      </c>
      <c r="B50" s="62">
        <v>1908390</v>
      </c>
      <c r="C50" s="34">
        <v>1592408</v>
      </c>
      <c r="D50" s="34">
        <f t="shared" si="1"/>
        <v>315982</v>
      </c>
    </row>
    <row r="51" spans="1:7" ht="15" customHeight="1" x14ac:dyDescent="0.2">
      <c r="A51" s="33" t="s">
        <v>208</v>
      </c>
      <c r="B51" s="62">
        <f>373009+377660</f>
        <v>750669</v>
      </c>
      <c r="C51" s="34">
        <v>1445614</v>
      </c>
      <c r="D51" s="34">
        <f t="shared" si="1"/>
        <v>-694945</v>
      </c>
      <c r="G51" s="28"/>
    </row>
    <row r="52" spans="1:7" ht="15" customHeight="1" x14ac:dyDescent="0.2">
      <c r="A52" s="33" t="s">
        <v>114</v>
      </c>
      <c r="B52" s="62">
        <v>0</v>
      </c>
      <c r="C52" s="34">
        <v>326930</v>
      </c>
      <c r="D52" s="34">
        <f t="shared" si="1"/>
        <v>-326930</v>
      </c>
    </row>
    <row r="53" spans="1:7" ht="15" customHeight="1" x14ac:dyDescent="0.2">
      <c r="A53" s="33" t="s">
        <v>115</v>
      </c>
      <c r="B53" s="62">
        <v>37950</v>
      </c>
      <c r="C53" s="34">
        <v>59180</v>
      </c>
      <c r="D53" s="34">
        <f t="shared" si="1"/>
        <v>-21230</v>
      </c>
    </row>
    <row r="54" spans="1:7" ht="15" customHeight="1" x14ac:dyDescent="0.2">
      <c r="A54" s="33" t="s">
        <v>116</v>
      </c>
      <c r="B54" s="62">
        <v>406890</v>
      </c>
      <c r="C54" s="34">
        <v>188708</v>
      </c>
      <c r="D54" s="34">
        <f t="shared" si="1"/>
        <v>218182</v>
      </c>
    </row>
    <row r="55" spans="1:7" ht="15" customHeight="1" x14ac:dyDescent="0.2">
      <c r="A55" s="33" t="s">
        <v>117</v>
      </c>
      <c r="B55" s="62">
        <v>2130003</v>
      </c>
      <c r="C55" s="34">
        <v>2747422</v>
      </c>
      <c r="D55" s="34">
        <f t="shared" si="1"/>
        <v>-617419</v>
      </c>
    </row>
    <row r="56" spans="1:7" ht="15" customHeight="1" x14ac:dyDescent="0.2">
      <c r="A56" s="33" t="s">
        <v>216</v>
      </c>
      <c r="B56" s="62">
        <v>4454</v>
      </c>
      <c r="C56" s="34">
        <v>0</v>
      </c>
      <c r="D56" s="34">
        <f t="shared" si="1"/>
        <v>4454</v>
      </c>
    </row>
    <row r="57" spans="1:7" ht="15" customHeight="1" x14ac:dyDescent="0.2">
      <c r="A57" s="33" t="s">
        <v>73</v>
      </c>
      <c r="B57" s="62">
        <v>585103</v>
      </c>
      <c r="C57" s="34">
        <v>1413170</v>
      </c>
      <c r="D57" s="34">
        <f t="shared" si="1"/>
        <v>-828067</v>
      </c>
    </row>
    <row r="58" spans="1:7" ht="15" customHeight="1" x14ac:dyDescent="0.2">
      <c r="A58" s="33" t="s">
        <v>72</v>
      </c>
      <c r="B58" s="62">
        <v>210401</v>
      </c>
      <c r="C58" s="34">
        <v>124873</v>
      </c>
      <c r="D58" s="34">
        <f t="shared" si="1"/>
        <v>85528</v>
      </c>
    </row>
    <row r="59" spans="1:7" ht="14.25" customHeight="1" x14ac:dyDescent="0.2">
      <c r="A59" s="33" t="s">
        <v>205</v>
      </c>
      <c r="B59" s="62">
        <f>SUM(B60:B61)</f>
        <v>1202350</v>
      </c>
      <c r="C59" s="34">
        <v>2113905</v>
      </c>
      <c r="D59" s="34">
        <f t="shared" si="1"/>
        <v>-911555</v>
      </c>
    </row>
    <row r="60" spans="1:7" ht="14.25" customHeight="1" x14ac:dyDescent="0.2">
      <c r="A60" s="33" t="s">
        <v>209</v>
      </c>
      <c r="B60" s="62">
        <v>360348</v>
      </c>
      <c r="C60" s="34">
        <v>1736479</v>
      </c>
      <c r="D60" s="34">
        <f t="shared" si="1"/>
        <v>-1376131</v>
      </c>
      <c r="F60" s="28"/>
    </row>
    <row r="61" spans="1:7" ht="12" customHeight="1" x14ac:dyDescent="0.2">
      <c r="A61" s="33" t="s">
        <v>210</v>
      </c>
      <c r="B61" s="62">
        <v>842002</v>
      </c>
      <c r="C61" s="34">
        <v>377426</v>
      </c>
      <c r="D61" s="34">
        <f t="shared" si="1"/>
        <v>464576</v>
      </c>
    </row>
    <row r="62" spans="1:7" ht="12" hidden="1" customHeight="1" x14ac:dyDescent="0.2">
      <c r="A62" s="33" t="s">
        <v>145</v>
      </c>
      <c r="B62" s="34">
        <v>0</v>
      </c>
      <c r="C62" s="34">
        <v>0</v>
      </c>
      <c r="D62" s="34">
        <f t="shared" si="1"/>
        <v>0</v>
      </c>
    </row>
    <row r="63" spans="1:7" ht="12" hidden="1" customHeight="1" x14ac:dyDescent="0.2">
      <c r="A63" s="33" t="s">
        <v>131</v>
      </c>
      <c r="B63" s="34">
        <v>0</v>
      </c>
      <c r="C63" s="34">
        <v>0</v>
      </c>
      <c r="D63" s="34">
        <f t="shared" si="1"/>
        <v>0</v>
      </c>
    </row>
    <row r="64" spans="1:7" ht="12" customHeight="1" x14ac:dyDescent="0.2">
      <c r="A64" s="33" t="s">
        <v>71</v>
      </c>
      <c r="B64" s="34">
        <v>748700</v>
      </c>
      <c r="C64" s="34">
        <v>770544</v>
      </c>
      <c r="D64" s="34">
        <f t="shared" si="1"/>
        <v>-21844</v>
      </c>
    </row>
    <row r="65" spans="1:6" ht="15" customHeight="1" x14ac:dyDescent="0.2">
      <c r="A65" s="33" t="s">
        <v>70</v>
      </c>
      <c r="B65" s="34">
        <f>SUM(B67:B86)</f>
        <v>13864240</v>
      </c>
      <c r="C65" s="34">
        <v>16280837</v>
      </c>
      <c r="D65" s="34">
        <f>SUM(D67:D86)</f>
        <v>-2416597</v>
      </c>
      <c r="F65" s="28"/>
    </row>
    <row r="66" spans="1:6" ht="15" customHeight="1" x14ac:dyDescent="0.2">
      <c r="A66" s="33" t="s">
        <v>69</v>
      </c>
      <c r="B66" s="34">
        <f>SUM(B67:B70)</f>
        <v>3086302</v>
      </c>
      <c r="C66" s="34">
        <v>4209525</v>
      </c>
      <c r="D66" s="34">
        <f t="shared" ref="D66:D84" si="2">B66-C66</f>
        <v>-1123223</v>
      </c>
    </row>
    <row r="67" spans="1:6" ht="15" customHeight="1" x14ac:dyDescent="0.2">
      <c r="A67" s="33" t="s">
        <v>93</v>
      </c>
      <c r="B67" s="34">
        <v>222740</v>
      </c>
      <c r="C67" s="34">
        <v>222740</v>
      </c>
      <c r="D67" s="34">
        <f t="shared" si="2"/>
        <v>0</v>
      </c>
    </row>
    <row r="68" spans="1:6" ht="15" customHeight="1" x14ac:dyDescent="0.2">
      <c r="A68" s="33" t="s">
        <v>94</v>
      </c>
      <c r="B68" s="34">
        <v>2602510</v>
      </c>
      <c r="C68" s="34">
        <v>3662190</v>
      </c>
      <c r="D68" s="34">
        <f t="shared" si="2"/>
        <v>-1059680</v>
      </c>
    </row>
    <row r="69" spans="1:6" ht="15" customHeight="1" x14ac:dyDescent="0.2">
      <c r="A69" s="33" t="s">
        <v>95</v>
      </c>
      <c r="B69" s="34">
        <v>261052</v>
      </c>
      <c r="C69" s="34">
        <v>157968</v>
      </c>
      <c r="D69" s="34">
        <f t="shared" si="2"/>
        <v>103084</v>
      </c>
    </row>
    <row r="70" spans="1:6" ht="15" customHeight="1" x14ac:dyDescent="0.2">
      <c r="A70" s="33" t="s">
        <v>123</v>
      </c>
      <c r="B70" s="62">
        <v>0</v>
      </c>
      <c r="C70" s="34">
        <v>166627</v>
      </c>
      <c r="D70" s="34">
        <f t="shared" si="2"/>
        <v>-166627</v>
      </c>
    </row>
    <row r="71" spans="1:6" ht="15" customHeight="1" x14ac:dyDescent="0.2">
      <c r="A71" s="33" t="s">
        <v>157</v>
      </c>
      <c r="B71" s="34">
        <v>178187</v>
      </c>
      <c r="C71" s="34">
        <v>337331</v>
      </c>
      <c r="D71" s="34">
        <f t="shared" si="2"/>
        <v>-159144</v>
      </c>
    </row>
    <row r="72" spans="1:6" ht="15" customHeight="1" x14ac:dyDescent="0.2">
      <c r="A72" s="33" t="s">
        <v>158</v>
      </c>
      <c r="B72" s="34">
        <v>2899780</v>
      </c>
      <c r="C72" s="34">
        <v>4396500</v>
      </c>
      <c r="D72" s="34">
        <f t="shared" si="2"/>
        <v>-1496720</v>
      </c>
    </row>
    <row r="73" spans="1:6" ht="15" customHeight="1" x14ac:dyDescent="0.2">
      <c r="A73" s="33" t="s">
        <v>159</v>
      </c>
      <c r="B73" s="34">
        <v>2160382</v>
      </c>
      <c r="C73" s="34">
        <v>1260417</v>
      </c>
      <c r="D73" s="34">
        <f t="shared" si="2"/>
        <v>899965</v>
      </c>
    </row>
    <row r="74" spans="1:6" ht="15" customHeight="1" x14ac:dyDescent="0.2">
      <c r="A74" s="33" t="s">
        <v>160</v>
      </c>
      <c r="B74" s="34">
        <v>648000</v>
      </c>
      <c r="C74" s="34">
        <v>943920</v>
      </c>
      <c r="D74" s="34">
        <f>B74-C74</f>
        <v>-295920</v>
      </c>
    </row>
    <row r="75" spans="1:6" ht="15" customHeight="1" x14ac:dyDescent="0.2">
      <c r="A75" s="33" t="s">
        <v>161</v>
      </c>
      <c r="B75" s="34">
        <v>226819</v>
      </c>
      <c r="C75" s="34">
        <v>13122</v>
      </c>
      <c r="D75" s="34">
        <f t="shared" si="2"/>
        <v>213697</v>
      </c>
    </row>
    <row r="76" spans="1:6" ht="12.75" customHeight="1" x14ac:dyDescent="0.2">
      <c r="A76" s="33" t="s">
        <v>162</v>
      </c>
      <c r="B76" s="34">
        <v>44590</v>
      </c>
      <c r="C76" s="34">
        <v>91404</v>
      </c>
      <c r="D76" s="34">
        <f t="shared" si="2"/>
        <v>-46814</v>
      </c>
    </row>
    <row r="77" spans="1:6" ht="13.5" hidden="1" customHeight="1" x14ac:dyDescent="0.2">
      <c r="A77" s="33" t="s">
        <v>163</v>
      </c>
      <c r="B77" s="34">
        <v>0</v>
      </c>
      <c r="C77" s="34">
        <v>0</v>
      </c>
      <c r="D77" s="34">
        <f t="shared" si="2"/>
        <v>0</v>
      </c>
    </row>
    <row r="78" spans="1:6" ht="15" customHeight="1" x14ac:dyDescent="0.2">
      <c r="A78" s="33" t="s">
        <v>164</v>
      </c>
      <c r="B78" s="34">
        <v>985132</v>
      </c>
      <c r="C78" s="34">
        <v>1268396</v>
      </c>
      <c r="D78" s="34">
        <f t="shared" si="2"/>
        <v>-283264</v>
      </c>
    </row>
    <row r="79" spans="1:6" ht="15" customHeight="1" x14ac:dyDescent="0.2">
      <c r="A79" s="33" t="s">
        <v>165</v>
      </c>
      <c r="B79" s="34">
        <v>651656</v>
      </c>
      <c r="C79" s="34">
        <v>647381</v>
      </c>
      <c r="D79" s="34">
        <f t="shared" si="2"/>
        <v>4275</v>
      </c>
    </row>
    <row r="80" spans="1:6" ht="15" customHeight="1" x14ac:dyDescent="0.2">
      <c r="A80" s="33" t="s">
        <v>166</v>
      </c>
      <c r="B80" s="34">
        <v>0</v>
      </c>
      <c r="C80" s="34">
        <v>23980</v>
      </c>
      <c r="D80" s="34">
        <f t="shared" si="2"/>
        <v>-23980</v>
      </c>
    </row>
    <row r="81" spans="1:6" ht="15" customHeight="1" x14ac:dyDescent="0.2">
      <c r="A81" s="33" t="s">
        <v>167</v>
      </c>
      <c r="B81" s="34">
        <v>134790</v>
      </c>
      <c r="C81" s="34">
        <v>102928</v>
      </c>
      <c r="D81" s="34">
        <f t="shared" si="2"/>
        <v>31862</v>
      </c>
    </row>
    <row r="82" spans="1:6" ht="15" customHeight="1" x14ac:dyDescent="0.2">
      <c r="A82" s="33" t="s">
        <v>168</v>
      </c>
      <c r="B82" s="34">
        <v>2215459</v>
      </c>
      <c r="C82" s="34">
        <v>2063522</v>
      </c>
      <c r="D82" s="34">
        <f t="shared" si="2"/>
        <v>151937</v>
      </c>
    </row>
    <row r="83" spans="1:6" ht="15" customHeight="1" x14ac:dyDescent="0.2">
      <c r="A83" s="33" t="s">
        <v>169</v>
      </c>
      <c r="B83" s="34">
        <v>93796</v>
      </c>
      <c r="C83" s="34">
        <v>207469</v>
      </c>
      <c r="D83" s="34">
        <f t="shared" si="2"/>
        <v>-113673</v>
      </c>
    </row>
    <row r="84" spans="1:6" ht="15" customHeight="1" x14ac:dyDescent="0.2">
      <c r="A84" s="33" t="s">
        <v>170</v>
      </c>
      <c r="B84" s="34">
        <v>476400</v>
      </c>
      <c r="C84" s="34">
        <v>485863</v>
      </c>
      <c r="D84" s="34">
        <f t="shared" si="2"/>
        <v>-9463</v>
      </c>
    </row>
    <row r="85" spans="1:6" ht="15" customHeight="1" x14ac:dyDescent="0.2">
      <c r="A85" s="33" t="s">
        <v>171</v>
      </c>
      <c r="B85" s="34">
        <v>48675</v>
      </c>
      <c r="C85" s="34">
        <v>178380</v>
      </c>
      <c r="D85" s="34">
        <f t="shared" ref="D85:D91" si="3">B85-C85</f>
        <v>-129705</v>
      </c>
    </row>
    <row r="86" spans="1:6" ht="15" customHeight="1" x14ac:dyDescent="0.2">
      <c r="A86" s="33" t="s">
        <v>204</v>
      </c>
      <c r="B86" s="34">
        <v>14272</v>
      </c>
      <c r="C86" s="34">
        <v>50699</v>
      </c>
      <c r="D86" s="34">
        <f t="shared" si="3"/>
        <v>-36427</v>
      </c>
    </row>
    <row r="87" spans="1:6" ht="15" customHeight="1" x14ac:dyDescent="0.2">
      <c r="A87" s="33" t="s">
        <v>68</v>
      </c>
      <c r="B87" s="31">
        <f>B40+B65</f>
        <v>37283050</v>
      </c>
      <c r="C87" s="31">
        <v>66795140</v>
      </c>
      <c r="D87" s="31">
        <f t="shared" si="3"/>
        <v>-29512090</v>
      </c>
      <c r="F87" s="28"/>
    </row>
    <row r="88" spans="1:6" ht="14.25" customHeight="1" x14ac:dyDescent="0.2">
      <c r="A88" s="33" t="s">
        <v>67</v>
      </c>
      <c r="B88" s="31">
        <f>+B38-B87</f>
        <v>22369584</v>
      </c>
      <c r="C88" s="31">
        <v>8054037</v>
      </c>
      <c r="D88" s="31">
        <f t="shared" si="3"/>
        <v>14315547</v>
      </c>
    </row>
    <row r="89" spans="1:6" ht="15" hidden="1" customHeight="1" x14ac:dyDescent="0.2">
      <c r="A89" s="33" t="s">
        <v>66</v>
      </c>
      <c r="B89" s="31">
        <v>0</v>
      </c>
      <c r="C89" s="31">
        <v>0</v>
      </c>
      <c r="D89" s="31">
        <f t="shared" si="3"/>
        <v>0</v>
      </c>
    </row>
    <row r="90" spans="1:6" ht="15" hidden="1" customHeight="1" x14ac:dyDescent="0.2">
      <c r="A90" s="33" t="s">
        <v>65</v>
      </c>
      <c r="B90" s="31">
        <v>0</v>
      </c>
      <c r="C90" s="31">
        <v>0</v>
      </c>
      <c r="D90" s="31">
        <f t="shared" si="3"/>
        <v>0</v>
      </c>
    </row>
    <row r="91" spans="1:6" ht="15" customHeight="1" x14ac:dyDescent="0.2">
      <c r="A91" s="33" t="s">
        <v>64</v>
      </c>
      <c r="B91" s="31">
        <f>B88+B90</f>
        <v>22369584</v>
      </c>
      <c r="C91" s="31">
        <v>8054037</v>
      </c>
      <c r="D91" s="31">
        <f t="shared" si="3"/>
        <v>14315547</v>
      </c>
    </row>
    <row r="92" spans="1:6" ht="15" customHeight="1" x14ac:dyDescent="0.2">
      <c r="A92" s="33" t="s">
        <v>63</v>
      </c>
      <c r="B92" s="34"/>
      <c r="C92" s="34"/>
      <c r="D92" s="34"/>
    </row>
    <row r="93" spans="1:6" ht="15" customHeight="1" x14ac:dyDescent="0.2">
      <c r="A93" s="33" t="s">
        <v>62</v>
      </c>
      <c r="B93" s="34"/>
      <c r="C93" s="34"/>
      <c r="D93" s="34"/>
    </row>
    <row r="94" spans="1:6" ht="15" customHeight="1" x14ac:dyDescent="0.2">
      <c r="A94" s="33" t="s">
        <v>61</v>
      </c>
      <c r="B94" s="31">
        <v>0</v>
      </c>
      <c r="C94" s="31">
        <v>0</v>
      </c>
      <c r="D94" s="31">
        <f>B94-C94</f>
        <v>0</v>
      </c>
    </row>
    <row r="95" spans="1:6" ht="15" customHeight="1" x14ac:dyDescent="0.2">
      <c r="A95" s="33" t="s">
        <v>60</v>
      </c>
      <c r="B95" s="34"/>
      <c r="C95" s="34"/>
      <c r="D95" s="34"/>
    </row>
    <row r="96" spans="1:6" ht="15" customHeight="1" x14ac:dyDescent="0.2">
      <c r="A96" s="33" t="s">
        <v>59</v>
      </c>
      <c r="B96" s="31">
        <v>0</v>
      </c>
      <c r="C96" s="31">
        <v>0</v>
      </c>
      <c r="D96" s="31">
        <f t="shared" ref="D96:D102" si="4">B96-C96</f>
        <v>0</v>
      </c>
    </row>
    <row r="97" spans="1:4" ht="15" customHeight="1" x14ac:dyDescent="0.2">
      <c r="A97" s="33" t="s">
        <v>58</v>
      </c>
      <c r="B97" s="31">
        <f>B94-B96</f>
        <v>0</v>
      </c>
      <c r="C97" s="31">
        <v>0</v>
      </c>
      <c r="D97" s="31">
        <f t="shared" si="4"/>
        <v>0</v>
      </c>
    </row>
    <row r="98" spans="1:4" ht="15" customHeight="1" x14ac:dyDescent="0.2">
      <c r="A98" s="33" t="s">
        <v>57</v>
      </c>
      <c r="B98" s="31">
        <f>B91+B97</f>
        <v>22369584</v>
      </c>
      <c r="C98" s="31">
        <v>8054037</v>
      </c>
      <c r="D98" s="31">
        <f t="shared" si="4"/>
        <v>14315547</v>
      </c>
    </row>
    <row r="99" spans="1:4" ht="27.75" hidden="1" customHeight="1" x14ac:dyDescent="0.2">
      <c r="A99" s="33" t="s">
        <v>56</v>
      </c>
      <c r="B99" s="31"/>
      <c r="C99" s="31"/>
      <c r="D99" s="31">
        <f t="shared" si="4"/>
        <v>0</v>
      </c>
    </row>
    <row r="100" spans="1:4" ht="15" customHeight="1" x14ac:dyDescent="0.2">
      <c r="A100" s="33" t="s">
        <v>55</v>
      </c>
      <c r="B100" s="31">
        <f>+B98-B99</f>
        <v>22369584</v>
      </c>
      <c r="C100" s="31">
        <v>8054037</v>
      </c>
      <c r="D100" s="31">
        <f t="shared" si="4"/>
        <v>14315547</v>
      </c>
    </row>
    <row r="101" spans="1:4" ht="15" customHeight="1" x14ac:dyDescent="0.2">
      <c r="A101" s="33" t="s">
        <v>54</v>
      </c>
      <c r="B101" s="70">
        <f>+C102</f>
        <v>77174609</v>
      </c>
      <c r="C101" s="31">
        <v>69120572</v>
      </c>
      <c r="D101" s="31">
        <f t="shared" si="4"/>
        <v>8054037</v>
      </c>
    </row>
    <row r="102" spans="1:4" x14ac:dyDescent="0.2">
      <c r="A102" s="33" t="s">
        <v>53</v>
      </c>
      <c r="B102" s="70">
        <f>+B101+B100</f>
        <v>99544193</v>
      </c>
      <c r="C102" s="31">
        <v>77174609</v>
      </c>
      <c r="D102" s="31">
        <f t="shared" si="4"/>
        <v>22369584</v>
      </c>
    </row>
    <row r="103" spans="1:4" ht="15" customHeight="1" x14ac:dyDescent="0.2">
      <c r="A103" s="33" t="s">
        <v>52</v>
      </c>
      <c r="B103" s="62"/>
      <c r="C103" s="34"/>
      <c r="D103" s="34"/>
    </row>
    <row r="104" spans="1:4" ht="15" customHeight="1" x14ac:dyDescent="0.2">
      <c r="A104" s="33" t="s">
        <v>219</v>
      </c>
      <c r="B104" s="62">
        <v>1000000</v>
      </c>
      <c r="C104" s="34">
        <v>1000000</v>
      </c>
      <c r="D104" s="34">
        <f>+B104-C104</f>
        <v>0</v>
      </c>
    </row>
    <row r="105" spans="1:4" ht="15" customHeight="1" x14ac:dyDescent="0.2">
      <c r="A105" s="33" t="s">
        <v>51</v>
      </c>
      <c r="B105" s="70">
        <v>0</v>
      </c>
      <c r="C105" s="31">
        <v>0</v>
      </c>
      <c r="D105" s="31">
        <f>B105-C105</f>
        <v>0</v>
      </c>
    </row>
    <row r="106" spans="1:4" ht="15" customHeight="1" x14ac:dyDescent="0.2">
      <c r="A106" s="33" t="s">
        <v>50</v>
      </c>
      <c r="B106" s="70">
        <v>1000000</v>
      </c>
      <c r="C106" s="31">
        <v>1000000</v>
      </c>
      <c r="D106" s="31">
        <f>B106-C106</f>
        <v>0</v>
      </c>
    </row>
    <row r="107" spans="1:4" ht="15" customHeight="1" x14ac:dyDescent="0.2">
      <c r="A107" s="33" t="s">
        <v>49</v>
      </c>
      <c r="B107" s="70">
        <f>SUM(B105:B106)</f>
        <v>1000000</v>
      </c>
      <c r="C107" s="31">
        <v>1000000</v>
      </c>
      <c r="D107" s="31">
        <f>B107-C107</f>
        <v>0</v>
      </c>
    </row>
    <row r="108" spans="1:4" ht="15" customHeight="1" x14ac:dyDescent="0.2">
      <c r="A108" s="32" t="s">
        <v>48</v>
      </c>
      <c r="B108" s="31">
        <f>B102+B107</f>
        <v>100544193</v>
      </c>
      <c r="C108" s="31">
        <v>78174609</v>
      </c>
      <c r="D108" s="31">
        <f>B108-C108</f>
        <v>22369584</v>
      </c>
    </row>
    <row r="109" spans="1:4" ht="15" customHeight="1" x14ac:dyDescent="0.2">
      <c r="A109" s="4"/>
      <c r="D109" s="30"/>
    </row>
    <row r="110" spans="1:4" x14ac:dyDescent="0.2">
      <c r="A110" s="4"/>
    </row>
    <row r="111" spans="1:4" x14ac:dyDescent="0.2">
      <c r="A111" s="4"/>
    </row>
    <row r="112" spans="1:4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</sheetData>
  <mergeCells count="2">
    <mergeCell ref="A1:D1"/>
    <mergeCell ref="A2:D2"/>
  </mergeCells>
  <phoneticPr fontId="7"/>
  <printOptions horizontalCentered="1"/>
  <pageMargins left="0.43307086614173229" right="0.39370078740157483" top="0.31496062992125984" bottom="0.43307086614173229" header="0.23622047244094491" footer="0.27559055118110237"/>
  <pageSetup paperSize="9" firstPageNumber="3" orientation="portrait" useFirstPageNumber="1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W52"/>
  <sheetViews>
    <sheetView workbookViewId="0">
      <selection activeCell="K18" sqref="K18"/>
    </sheetView>
  </sheetViews>
  <sheetFormatPr defaultColWidth="9" defaultRowHeight="18" customHeight="1" x14ac:dyDescent="0.2"/>
  <cols>
    <col min="1" max="1" width="4.33203125" style="39" customWidth="1"/>
    <col min="2" max="2" width="16.33203125" style="39" customWidth="1"/>
    <col min="3" max="3" width="11" style="39" customWidth="1"/>
    <col min="4" max="9" width="9" style="39"/>
    <col min="10" max="10" width="9" style="39" customWidth="1"/>
    <col min="11" max="16384" width="9" style="39"/>
  </cols>
  <sheetData>
    <row r="1" spans="1:23" ht="19.2" x14ac:dyDescent="0.2">
      <c r="A1" s="90" t="s">
        <v>90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23" ht="18" customHeight="1" x14ac:dyDescent="0.2">
      <c r="A2" s="50"/>
      <c r="B2" s="49"/>
      <c r="C2" s="49"/>
      <c r="D2" s="49"/>
      <c r="E2" s="49"/>
      <c r="F2" s="49"/>
      <c r="G2" s="49"/>
      <c r="H2" s="49"/>
      <c r="I2" s="49"/>
      <c r="J2" s="49"/>
    </row>
    <row r="3" spans="1:23" s="48" customFormat="1" ht="6.75" customHeight="1" x14ac:dyDescent="0.2"/>
    <row r="4" spans="1:23" s="40" customFormat="1" ht="15" customHeight="1" x14ac:dyDescent="0.2">
      <c r="A4" s="4" t="s">
        <v>89</v>
      </c>
    </row>
    <row r="5" spans="1:23" s="40" customFormat="1" ht="15" customHeight="1" x14ac:dyDescent="0.2">
      <c r="A5" s="4" t="s">
        <v>88</v>
      </c>
    </row>
    <row r="6" spans="1:23" ht="15" customHeight="1" x14ac:dyDescent="0.2">
      <c r="B6" s="47"/>
      <c r="C6" s="47"/>
      <c r="D6" s="47"/>
      <c r="E6" s="47"/>
      <c r="F6" s="47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18" customHeight="1" x14ac:dyDescent="0.2">
      <c r="A7" s="46" t="s">
        <v>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5" customHeight="1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ht="15" customHeight="1" x14ac:dyDescent="0.2">
      <c r="A9" s="40" t="s">
        <v>155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R9" s="40"/>
      <c r="S9" s="40"/>
      <c r="T9" s="40"/>
      <c r="U9" s="40"/>
      <c r="V9" s="40"/>
      <c r="W9" s="40"/>
    </row>
    <row r="10" spans="1:23" ht="15" customHeight="1" x14ac:dyDescent="0.2">
      <c r="A10" s="40"/>
      <c r="B10" s="40" t="s">
        <v>156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R10" s="40"/>
      <c r="S10" s="40"/>
      <c r="T10" s="40"/>
      <c r="U10" s="40"/>
      <c r="V10" s="40"/>
      <c r="W10" s="40"/>
    </row>
    <row r="11" spans="1:23" ht="15" customHeight="1" x14ac:dyDescent="0.2">
      <c r="A11" s="40"/>
      <c r="B11" s="40" t="s">
        <v>172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R11" s="40"/>
      <c r="S11" s="40"/>
      <c r="T11" s="40"/>
      <c r="U11" s="40"/>
      <c r="V11" s="40"/>
      <c r="W11" s="40"/>
    </row>
    <row r="12" spans="1:23" ht="15" customHeigh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5" customHeight="1" x14ac:dyDescent="0.2">
      <c r="A13" s="73" t="s">
        <v>218</v>
      </c>
      <c r="B13" s="73"/>
      <c r="C13" s="73"/>
      <c r="D13" s="73"/>
      <c r="E13" s="73"/>
      <c r="F13" s="71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5" customHeight="1" x14ac:dyDescent="0.2">
      <c r="A14" s="73"/>
      <c r="B14" s="73" t="s">
        <v>221</v>
      </c>
      <c r="C14" s="73"/>
      <c r="D14" s="73"/>
      <c r="E14" s="73"/>
      <c r="F14" s="71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ht="15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 ht="15" customHeight="1" x14ac:dyDescent="0.2">
      <c r="A16" s="40" t="s">
        <v>217</v>
      </c>
      <c r="B16" s="40"/>
      <c r="C16" s="40"/>
      <c r="D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 ht="15" customHeight="1" x14ac:dyDescent="0.2">
      <c r="A17" s="40"/>
      <c r="B17" s="40" t="s">
        <v>86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ht="15" customHeight="1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18" customHeight="1" x14ac:dyDescent="0.2">
      <c r="A19" s="44" t="s">
        <v>183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ht="15" customHeight="1" x14ac:dyDescent="0.2">
      <c r="A20" s="44"/>
      <c r="B20" s="40" t="s">
        <v>184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 ht="15" customHeight="1" x14ac:dyDescent="0.2">
      <c r="A21" s="44"/>
      <c r="B21" s="40"/>
      <c r="C21" s="40"/>
      <c r="D21" s="40"/>
      <c r="E21" s="40"/>
      <c r="F21" s="40"/>
      <c r="G21" s="40"/>
      <c r="H21" s="40"/>
      <c r="I21" s="40"/>
      <c r="J21" s="40"/>
      <c r="K21" s="45" t="s">
        <v>175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ht="15" customHeight="1" x14ac:dyDescent="0.2">
      <c r="A22" s="40"/>
      <c r="B22" s="97" t="s">
        <v>176</v>
      </c>
      <c r="C22" s="98"/>
      <c r="D22" s="97" t="s">
        <v>185</v>
      </c>
      <c r="E22" s="98"/>
      <c r="F22" s="93" t="s">
        <v>186</v>
      </c>
      <c r="G22" s="94"/>
      <c r="H22" s="93" t="s">
        <v>187</v>
      </c>
      <c r="I22" s="94"/>
      <c r="J22" s="97" t="s">
        <v>179</v>
      </c>
      <c r="K22" s="98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 ht="15" customHeight="1" x14ac:dyDescent="0.2">
      <c r="A23" s="40"/>
      <c r="B23" s="99"/>
      <c r="C23" s="100"/>
      <c r="D23" s="99"/>
      <c r="E23" s="100"/>
      <c r="F23" s="95"/>
      <c r="G23" s="96"/>
      <c r="H23" s="95"/>
      <c r="I23" s="96"/>
      <c r="J23" s="99"/>
      <c r="K23" s="10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 ht="15" customHeight="1" x14ac:dyDescent="0.2">
      <c r="A24" s="40"/>
      <c r="B24" s="65" t="s">
        <v>188</v>
      </c>
      <c r="C24" s="41"/>
      <c r="D24" s="118"/>
      <c r="E24" s="119"/>
      <c r="F24" s="118"/>
      <c r="G24" s="119"/>
      <c r="H24" s="120"/>
      <c r="I24" s="121"/>
      <c r="J24" s="118"/>
      <c r="K24" s="119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ht="15" customHeight="1" x14ac:dyDescent="0.2">
      <c r="A25" s="40"/>
      <c r="B25" s="84" t="s">
        <v>189</v>
      </c>
      <c r="C25" s="85"/>
      <c r="D25" s="86">
        <v>18786889</v>
      </c>
      <c r="E25" s="87"/>
      <c r="F25" s="88">
        <v>0</v>
      </c>
      <c r="G25" s="89"/>
      <c r="H25" s="88">
        <v>0</v>
      </c>
      <c r="I25" s="89"/>
      <c r="J25" s="86">
        <f t="shared" ref="J25:J29" si="0">+D25+F25-H25</f>
        <v>18786889</v>
      </c>
      <c r="K25" s="87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 ht="15" customHeight="1" x14ac:dyDescent="0.2">
      <c r="A26" s="40"/>
      <c r="B26" s="84" t="s">
        <v>190</v>
      </c>
      <c r="C26" s="85"/>
      <c r="D26" s="86">
        <v>2522000</v>
      </c>
      <c r="E26" s="87"/>
      <c r="F26" s="88">
        <v>0</v>
      </c>
      <c r="G26" s="89"/>
      <c r="H26" s="88">
        <v>0</v>
      </c>
      <c r="I26" s="89"/>
      <c r="J26" s="86">
        <f t="shared" si="0"/>
        <v>2522000</v>
      </c>
      <c r="K26" s="87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ht="15" customHeight="1" x14ac:dyDescent="0.2">
      <c r="A27" s="40"/>
      <c r="B27" s="84"/>
      <c r="C27" s="85"/>
      <c r="D27" s="86"/>
      <c r="E27" s="87"/>
      <c r="F27" s="88"/>
      <c r="G27" s="89"/>
      <c r="H27" s="88"/>
      <c r="I27" s="89"/>
      <c r="J27" s="86"/>
      <c r="K27" s="87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 ht="15" customHeight="1" x14ac:dyDescent="0.2">
      <c r="A28" s="40"/>
      <c r="B28" s="84" t="s">
        <v>191</v>
      </c>
      <c r="C28" s="85"/>
      <c r="D28" s="86"/>
      <c r="E28" s="87"/>
      <c r="F28" s="88"/>
      <c r="G28" s="89"/>
      <c r="H28" s="88"/>
      <c r="I28" s="89"/>
      <c r="J28" s="86"/>
      <c r="K28" s="87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23" ht="15" customHeight="1" x14ac:dyDescent="0.2">
      <c r="A29" s="40"/>
      <c r="B29" s="84" t="s">
        <v>194</v>
      </c>
      <c r="C29" s="85"/>
      <c r="D29" s="86">
        <v>3000000</v>
      </c>
      <c r="E29" s="87"/>
      <c r="F29" s="116">
        <v>0</v>
      </c>
      <c r="G29" s="117"/>
      <c r="H29" s="116">
        <v>0</v>
      </c>
      <c r="I29" s="117"/>
      <c r="J29" s="109">
        <f t="shared" si="0"/>
        <v>3000000</v>
      </c>
      <c r="K29" s="11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pans="1:23" ht="15" customHeight="1" x14ac:dyDescent="0.2">
      <c r="B30" s="111" t="s">
        <v>182</v>
      </c>
      <c r="C30" s="115"/>
      <c r="D30" s="113">
        <f>SUM(D25:E29)</f>
        <v>24308889</v>
      </c>
      <c r="E30" s="114"/>
      <c r="F30" s="113">
        <f>SUM(F25:G29)</f>
        <v>0</v>
      </c>
      <c r="G30" s="114"/>
      <c r="H30" s="113">
        <f>SUM(H25:I29)</f>
        <v>0</v>
      </c>
      <c r="I30" s="114"/>
      <c r="J30" s="113">
        <f>SUM(J25:K29)</f>
        <v>24308889</v>
      </c>
      <c r="K30" s="114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pans="1:23" s="40" customFormat="1" ht="15" customHeight="1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23" s="40" customFormat="1" ht="15" customHeight="1" x14ac:dyDescent="0.2">
      <c r="A32" s="44" t="s">
        <v>195</v>
      </c>
      <c r="L32" s="39"/>
    </row>
    <row r="33" spans="1:12" s="40" customFormat="1" ht="15" customHeight="1" x14ac:dyDescent="0.2">
      <c r="A33" s="44"/>
      <c r="B33" s="40" t="s">
        <v>196</v>
      </c>
      <c r="L33" s="39"/>
    </row>
    <row r="34" spans="1:12" s="40" customFormat="1" ht="15" customHeight="1" x14ac:dyDescent="0.2">
      <c r="A34" s="44"/>
      <c r="I34" s="43"/>
      <c r="J34" s="43"/>
      <c r="K34" s="43" t="s">
        <v>175</v>
      </c>
      <c r="L34" s="39"/>
    </row>
    <row r="35" spans="1:12" s="40" customFormat="1" ht="15" customHeight="1" x14ac:dyDescent="0.2">
      <c r="B35" s="97" t="s">
        <v>176</v>
      </c>
      <c r="C35" s="98"/>
      <c r="D35" s="97" t="s">
        <v>179</v>
      </c>
      <c r="E35" s="98"/>
      <c r="F35" s="122" t="s">
        <v>197</v>
      </c>
      <c r="G35" s="123"/>
      <c r="H35" s="122" t="s">
        <v>198</v>
      </c>
      <c r="I35" s="123"/>
      <c r="J35" s="97" t="s">
        <v>199</v>
      </c>
      <c r="K35" s="98"/>
      <c r="L35" s="39"/>
    </row>
    <row r="36" spans="1:12" s="40" customFormat="1" ht="15" customHeight="1" x14ac:dyDescent="0.2">
      <c r="B36" s="99"/>
      <c r="C36" s="100"/>
      <c r="D36" s="99"/>
      <c r="E36" s="100"/>
      <c r="F36" s="124"/>
      <c r="G36" s="125"/>
      <c r="H36" s="124"/>
      <c r="I36" s="125"/>
      <c r="J36" s="99"/>
      <c r="K36" s="100"/>
      <c r="L36" s="39"/>
    </row>
    <row r="37" spans="1:12" s="40" customFormat="1" ht="15" customHeight="1" x14ac:dyDescent="0.2">
      <c r="B37" s="65" t="s">
        <v>188</v>
      </c>
      <c r="C37" s="41"/>
      <c r="D37" s="118"/>
      <c r="E37" s="119"/>
      <c r="F37" s="118"/>
      <c r="G37" s="126"/>
      <c r="H37" s="118"/>
      <c r="I37" s="119"/>
      <c r="J37" s="118"/>
      <c r="K37" s="119"/>
      <c r="L37" s="39"/>
    </row>
    <row r="38" spans="1:12" s="40" customFormat="1" ht="15" customHeight="1" x14ac:dyDescent="0.2">
      <c r="B38" s="84" t="s">
        <v>200</v>
      </c>
      <c r="C38" s="85"/>
      <c r="D38" s="86">
        <f>+J25</f>
        <v>18786889</v>
      </c>
      <c r="E38" s="87"/>
      <c r="F38" s="105" t="s">
        <v>201</v>
      </c>
      <c r="G38" s="106"/>
      <c r="H38" s="101">
        <f t="shared" ref="H38:H39" si="1">+D38</f>
        <v>18786889</v>
      </c>
      <c r="I38" s="102"/>
      <c r="J38" s="103" t="s">
        <v>201</v>
      </c>
      <c r="K38" s="104"/>
      <c r="L38" s="39"/>
    </row>
    <row r="39" spans="1:12" s="40" customFormat="1" ht="15" customHeight="1" x14ac:dyDescent="0.2">
      <c r="B39" s="84" t="s">
        <v>190</v>
      </c>
      <c r="C39" s="85"/>
      <c r="D39" s="86">
        <f>+J26</f>
        <v>2522000</v>
      </c>
      <c r="E39" s="87"/>
      <c r="F39" s="105" t="s">
        <v>201</v>
      </c>
      <c r="G39" s="106"/>
      <c r="H39" s="101">
        <f t="shared" si="1"/>
        <v>2522000</v>
      </c>
      <c r="I39" s="102"/>
      <c r="J39" s="103" t="s">
        <v>201</v>
      </c>
      <c r="K39" s="104"/>
      <c r="L39" s="39"/>
    </row>
    <row r="40" spans="1:12" s="40" customFormat="1" ht="15" customHeight="1" x14ac:dyDescent="0.2">
      <c r="B40" s="84"/>
      <c r="C40" s="85"/>
      <c r="D40" s="86"/>
      <c r="E40" s="87"/>
      <c r="F40" s="105"/>
      <c r="G40" s="106"/>
      <c r="H40" s="101"/>
      <c r="I40" s="102"/>
      <c r="J40" s="103"/>
      <c r="K40" s="104"/>
      <c r="L40" s="39"/>
    </row>
    <row r="41" spans="1:12" s="40" customFormat="1" ht="15" customHeight="1" x14ac:dyDescent="0.2">
      <c r="B41" s="84" t="s">
        <v>191</v>
      </c>
      <c r="C41" s="85"/>
      <c r="D41" s="86"/>
      <c r="E41" s="87"/>
      <c r="F41" s="105"/>
      <c r="G41" s="106"/>
      <c r="H41" s="101"/>
      <c r="I41" s="102"/>
      <c r="J41" s="103"/>
      <c r="K41" s="104"/>
      <c r="L41" s="39"/>
    </row>
    <row r="42" spans="1:12" s="40" customFormat="1" ht="15" customHeight="1" x14ac:dyDescent="0.2">
      <c r="B42" s="84" t="s">
        <v>194</v>
      </c>
      <c r="C42" s="85"/>
      <c r="D42" s="109">
        <f>+J29</f>
        <v>3000000</v>
      </c>
      <c r="E42" s="110"/>
      <c r="F42" s="101">
        <v>1000000</v>
      </c>
      <c r="G42" s="102"/>
      <c r="H42" s="101">
        <v>2000000</v>
      </c>
      <c r="I42" s="102"/>
      <c r="J42" s="103" t="s">
        <v>201</v>
      </c>
      <c r="K42" s="104"/>
      <c r="L42" s="39"/>
    </row>
    <row r="43" spans="1:12" s="40" customFormat="1" ht="15" customHeight="1" x14ac:dyDescent="0.2">
      <c r="A43" s="39"/>
      <c r="B43" s="111" t="s">
        <v>182</v>
      </c>
      <c r="C43" s="112"/>
      <c r="D43" s="113">
        <f>SUM(D38:E42)</f>
        <v>24308889</v>
      </c>
      <c r="E43" s="114"/>
      <c r="F43" s="107">
        <f>SUM(F38:G42)</f>
        <v>1000000</v>
      </c>
      <c r="G43" s="108"/>
      <c r="H43" s="107">
        <f>SUM(H38:I42)</f>
        <v>23308889</v>
      </c>
      <c r="I43" s="108"/>
      <c r="J43" s="107">
        <f>SUM(J38:K42)</f>
        <v>0</v>
      </c>
      <c r="K43" s="108"/>
      <c r="L43" s="39"/>
    </row>
    <row r="44" spans="1:12" ht="15" customHeight="1" x14ac:dyDescent="0.2">
      <c r="F44" s="64"/>
    </row>
    <row r="45" spans="1:12" ht="18" customHeight="1" x14ac:dyDescent="0.2">
      <c r="A45" s="53" t="s">
        <v>173</v>
      </c>
      <c r="B45" s="53"/>
      <c r="C45" s="52"/>
      <c r="D45" s="52"/>
      <c r="E45" s="52"/>
      <c r="F45" s="52"/>
    </row>
    <row r="46" spans="1:12" ht="15" customHeight="1" x14ac:dyDescent="0.2">
      <c r="A46" s="53"/>
      <c r="B46" s="52" t="s">
        <v>174</v>
      </c>
      <c r="C46" s="52"/>
      <c r="D46" s="52"/>
      <c r="E46" s="52"/>
      <c r="F46" s="52"/>
    </row>
    <row r="47" spans="1:12" ht="15" customHeight="1" x14ac:dyDescent="0.2">
      <c r="A47" s="44"/>
      <c r="B47" s="40"/>
      <c r="C47" s="40"/>
      <c r="D47" s="40"/>
      <c r="E47" s="40"/>
      <c r="F47" s="40"/>
      <c r="G47" s="40"/>
      <c r="H47" s="40"/>
      <c r="I47" s="45" t="s">
        <v>175</v>
      </c>
    </row>
    <row r="48" spans="1:12" ht="15" customHeight="1" x14ac:dyDescent="0.2">
      <c r="B48" s="97" t="s">
        <v>176</v>
      </c>
      <c r="C48" s="98"/>
      <c r="D48" s="97" t="s">
        <v>177</v>
      </c>
      <c r="E48" s="98"/>
      <c r="F48" s="93" t="s">
        <v>178</v>
      </c>
      <c r="G48" s="94"/>
      <c r="H48" s="97" t="s">
        <v>179</v>
      </c>
      <c r="I48" s="98"/>
    </row>
    <row r="49" spans="2:14" ht="15" customHeight="1" x14ac:dyDescent="0.2">
      <c r="B49" s="99"/>
      <c r="C49" s="100"/>
      <c r="D49" s="99"/>
      <c r="E49" s="100"/>
      <c r="F49" s="95"/>
      <c r="G49" s="96"/>
      <c r="H49" s="99"/>
      <c r="I49" s="100"/>
    </row>
    <row r="50" spans="2:14" ht="15" customHeight="1" x14ac:dyDescent="0.2">
      <c r="B50" s="65" t="s">
        <v>180</v>
      </c>
      <c r="C50" s="41"/>
      <c r="D50" s="42"/>
      <c r="E50" s="42"/>
      <c r="F50" s="66"/>
      <c r="G50" s="67"/>
      <c r="H50" s="66"/>
      <c r="I50" s="67"/>
    </row>
    <row r="51" spans="2:14" ht="15" customHeight="1" x14ac:dyDescent="0.2">
      <c r="B51" s="84" t="s">
        <v>181</v>
      </c>
      <c r="C51" s="85"/>
      <c r="D51" s="86">
        <v>3240000</v>
      </c>
      <c r="E51" s="87"/>
      <c r="F51" s="116">
        <f>648000*3</f>
        <v>1944000</v>
      </c>
      <c r="G51" s="117"/>
      <c r="H51" s="109">
        <f>+D51-F51</f>
        <v>1296000</v>
      </c>
      <c r="I51" s="110"/>
      <c r="N51" s="69"/>
    </row>
    <row r="52" spans="2:14" ht="15" customHeight="1" x14ac:dyDescent="0.2">
      <c r="B52" s="111" t="s">
        <v>182</v>
      </c>
      <c r="C52" s="115"/>
      <c r="D52" s="113">
        <f>SUM(D51:E51)</f>
        <v>3240000</v>
      </c>
      <c r="E52" s="114"/>
      <c r="F52" s="113">
        <f>SUM(F51:G51)</f>
        <v>1944000</v>
      </c>
      <c r="G52" s="114"/>
      <c r="H52" s="113">
        <f>SUM(H51:I51)</f>
        <v>1296000</v>
      </c>
      <c r="I52" s="114"/>
    </row>
  </sheetData>
  <mergeCells count="91">
    <mergeCell ref="J30:K30"/>
    <mergeCell ref="H37:I37"/>
    <mergeCell ref="J37:K37"/>
    <mergeCell ref="D37:E37"/>
    <mergeCell ref="D24:E24"/>
    <mergeCell ref="F24:G24"/>
    <mergeCell ref="H24:I24"/>
    <mergeCell ref="J24:K24"/>
    <mergeCell ref="J29:K29"/>
    <mergeCell ref="F35:G36"/>
    <mergeCell ref="F37:G37"/>
    <mergeCell ref="J35:K36"/>
    <mergeCell ref="H35:I36"/>
    <mergeCell ref="J28:K28"/>
    <mergeCell ref="H28:I28"/>
    <mergeCell ref="J27:K27"/>
    <mergeCell ref="H29:I29"/>
    <mergeCell ref="B30:C30"/>
    <mergeCell ref="D30:E30"/>
    <mergeCell ref="F30:G30"/>
    <mergeCell ref="H30:I30"/>
    <mergeCell ref="B29:C29"/>
    <mergeCell ref="D29:E29"/>
    <mergeCell ref="F29:G29"/>
    <mergeCell ref="B52:C52"/>
    <mergeCell ref="D52:E52"/>
    <mergeCell ref="F52:G52"/>
    <mergeCell ref="H52:I52"/>
    <mergeCell ref="B48:C49"/>
    <mergeCell ref="D48:E49"/>
    <mergeCell ref="F48:G49"/>
    <mergeCell ref="H48:I49"/>
    <mergeCell ref="B51:C51"/>
    <mergeCell ref="D51:E51"/>
    <mergeCell ref="F51:G51"/>
    <mergeCell ref="H51:I51"/>
    <mergeCell ref="J43:K43"/>
    <mergeCell ref="H42:I42"/>
    <mergeCell ref="J42:K42"/>
    <mergeCell ref="J41:K41"/>
    <mergeCell ref="B42:C42"/>
    <mergeCell ref="D42:E42"/>
    <mergeCell ref="F42:G42"/>
    <mergeCell ref="B43:C43"/>
    <mergeCell ref="D43:E43"/>
    <mergeCell ref="F43:G43"/>
    <mergeCell ref="H43:I43"/>
    <mergeCell ref="D38:E38"/>
    <mergeCell ref="F38:G38"/>
    <mergeCell ref="B41:C41"/>
    <mergeCell ref="D41:E41"/>
    <mergeCell ref="F41:G41"/>
    <mergeCell ref="H38:I38"/>
    <mergeCell ref="J38:K38"/>
    <mergeCell ref="H39:I39"/>
    <mergeCell ref="H41:I41"/>
    <mergeCell ref="B35:C36"/>
    <mergeCell ref="D35:E36"/>
    <mergeCell ref="B40:C40"/>
    <mergeCell ref="D40:E40"/>
    <mergeCell ref="F40:G40"/>
    <mergeCell ref="B39:C39"/>
    <mergeCell ref="D39:E39"/>
    <mergeCell ref="F39:G39"/>
    <mergeCell ref="J39:K39"/>
    <mergeCell ref="J40:K40"/>
    <mergeCell ref="H40:I40"/>
    <mergeCell ref="B38:C38"/>
    <mergeCell ref="H27:I27"/>
    <mergeCell ref="J26:K26"/>
    <mergeCell ref="A1:K1"/>
    <mergeCell ref="J25:K25"/>
    <mergeCell ref="H22:I23"/>
    <mergeCell ref="H25:I25"/>
    <mergeCell ref="J22:K23"/>
    <mergeCell ref="B22:C23"/>
    <mergeCell ref="D22:E23"/>
    <mergeCell ref="B25:C25"/>
    <mergeCell ref="D25:E25"/>
    <mergeCell ref="F25:G25"/>
    <mergeCell ref="F22:G23"/>
    <mergeCell ref="H26:I26"/>
    <mergeCell ref="B27:C27"/>
    <mergeCell ref="D27:E27"/>
    <mergeCell ref="B26:C26"/>
    <mergeCell ref="D26:E26"/>
    <mergeCell ref="F26:G26"/>
    <mergeCell ref="F27:G27"/>
    <mergeCell ref="B28:C28"/>
    <mergeCell ref="D28:E28"/>
    <mergeCell ref="F28:G28"/>
  </mergeCells>
  <phoneticPr fontId="7"/>
  <pageMargins left="0.70866141732283472" right="0.39370078740157483" top="0.39370078740157483" bottom="0.19685039370078741" header="0.31496062992125984" footer="0.31496062992125984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2"/>
  <sheetViews>
    <sheetView zoomScaleNormal="100" workbookViewId="0">
      <selection activeCell="AF6" sqref="AF6"/>
    </sheetView>
  </sheetViews>
  <sheetFormatPr defaultColWidth="9" defaultRowHeight="13.2" x14ac:dyDescent="0.2"/>
  <cols>
    <col min="1" max="35" width="3.44140625" style="51" customWidth="1"/>
    <col min="36" max="16384" width="9" style="51"/>
  </cols>
  <sheetData>
    <row r="1" spans="1:35" ht="19.2" x14ac:dyDescent="0.2">
      <c r="A1" s="127" t="s">
        <v>120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57"/>
      <c r="AC1" s="57"/>
      <c r="AD1" s="57"/>
      <c r="AE1" s="57"/>
      <c r="AF1" s="57"/>
      <c r="AG1" s="57"/>
      <c r="AH1" s="57"/>
      <c r="AI1" s="54"/>
    </row>
    <row r="2" spans="1:35" ht="19.2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4"/>
    </row>
    <row r="3" spans="1:35" ht="19.2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4"/>
    </row>
    <row r="4" spans="1:35" ht="18" customHeight="1" x14ac:dyDescent="0.2">
      <c r="A4" s="54" t="s">
        <v>119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35" ht="18" customHeight="1" x14ac:dyDescent="0.2">
      <c r="A5" s="54"/>
      <c r="B5" s="54" t="s">
        <v>222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</row>
    <row r="6" spans="1:35" ht="18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</row>
    <row r="7" spans="1:35" ht="18" customHeight="1" x14ac:dyDescent="0.2">
      <c r="A7" s="54" t="s">
        <v>118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</row>
    <row r="8" spans="1:35" ht="18" customHeight="1" x14ac:dyDescent="0.2">
      <c r="A8" s="54"/>
      <c r="B8" s="54" t="s">
        <v>128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spans="1:35" ht="18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spans="1:35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spans="1:35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spans="1:35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</row>
  </sheetData>
  <mergeCells count="1">
    <mergeCell ref="A1:AA1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表紙</vt:lpstr>
      <vt:lpstr>貸借対照表</vt:lpstr>
      <vt:lpstr>正味財産増減計算書</vt:lpstr>
      <vt:lpstr>財務諸表注記</vt:lpstr>
      <vt:lpstr>附属明細書</vt:lpstr>
      <vt:lpstr>正味財産増減計算書!Print_Area</vt:lpstr>
      <vt:lpstr>貸借対照表!Print_Area</vt:lpstr>
      <vt:lpstr>表紙!Print_Area</vt:lpstr>
      <vt:lpstr>附属明細書!Print_Area</vt:lpstr>
      <vt:lpstr>正味財産増減計算書!Print_Titles</vt:lpstr>
      <vt:lpstr>貸借対照表!Print_Titles</vt:lpstr>
    </vt:vector>
  </TitlesOfParts>
  <Company>KAKO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KAKO</dc:creator>
  <cp:lastModifiedBy>katoumakoto</cp:lastModifiedBy>
  <cp:lastPrinted>2021-04-27T10:38:59Z</cp:lastPrinted>
  <dcterms:created xsi:type="dcterms:W3CDTF">2013-01-16T08:57:52Z</dcterms:created>
  <dcterms:modified xsi:type="dcterms:W3CDTF">2021-06-23T15:52:06Z</dcterms:modified>
</cp:coreProperties>
</file>